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date1904="1" showInkAnnotation="0" autoCompressPictures="0"/>
  <bookViews>
    <workbookView xWindow="6660" yWindow="260" windowWidth="28340" windowHeight="17060" tabRatio="500" firstSheet="2" activeTab="2"/>
  </bookViews>
  <sheets>
    <sheet name="HYPHA" sheetId="4" r:id="rId1"/>
    <sheet name="YEAST" sheetId="5" r:id="rId2"/>
    <sheet name="Hyhpae" sheetId="1" r:id="rId3"/>
    <sheet name=" Yeast" sheetId="2" r:id="rId4"/>
  </sheet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86" i="1" l="1"/>
  <c r="U81" i="1"/>
  <c r="T82" i="1"/>
  <c r="T83" i="1"/>
  <c r="T84" i="1"/>
  <c r="T85" i="1"/>
  <c r="T86" i="1"/>
  <c r="T87" i="1"/>
  <c r="T88" i="1"/>
  <c r="T89" i="1"/>
  <c r="T90" i="1"/>
  <c r="T91" i="1"/>
  <c r="T81" i="1"/>
  <c r="S82" i="1"/>
  <c r="S83" i="1"/>
  <c r="S84" i="1"/>
  <c r="S85" i="1"/>
  <c r="S86" i="1"/>
  <c r="S87" i="1"/>
  <c r="S88" i="1"/>
  <c r="S89" i="1"/>
  <c r="S90" i="1"/>
  <c r="S91" i="1"/>
  <c r="S81" i="1"/>
  <c r="R82" i="1"/>
  <c r="R83" i="1"/>
  <c r="R84" i="1"/>
  <c r="R85" i="1"/>
  <c r="R86" i="1"/>
  <c r="R87" i="1"/>
  <c r="R88" i="1"/>
  <c r="R89" i="1"/>
  <c r="R90" i="1"/>
  <c r="R81" i="1"/>
  <c r="Q82" i="1"/>
  <c r="Q83" i="1"/>
  <c r="Q84" i="1"/>
  <c r="Q85" i="1"/>
  <c r="Q86" i="1"/>
  <c r="Q87" i="1"/>
  <c r="Q88" i="1"/>
  <c r="Q89" i="1"/>
  <c r="Q90" i="1"/>
  <c r="Q81" i="1"/>
  <c r="O146" i="1"/>
  <c r="O145" i="1"/>
  <c r="L142" i="1"/>
  <c r="O26" i="1"/>
  <c r="N26" i="1"/>
  <c r="O10" i="1"/>
  <c r="N10" i="1"/>
  <c r="J76" i="2"/>
  <c r="R76" i="2"/>
  <c r="K76" i="2"/>
  <c r="S76" i="2"/>
  <c r="L76" i="2"/>
  <c r="T76" i="2"/>
  <c r="M76" i="2"/>
  <c r="U76" i="2"/>
  <c r="J77" i="2"/>
  <c r="R77" i="2"/>
  <c r="K77" i="2"/>
  <c r="S77" i="2"/>
  <c r="L77" i="2"/>
  <c r="T77" i="2"/>
  <c r="M77" i="2"/>
  <c r="U77" i="2"/>
  <c r="J78" i="2"/>
  <c r="R78" i="2"/>
  <c r="K78" i="2"/>
  <c r="S78" i="2"/>
  <c r="L78" i="2"/>
  <c r="T78" i="2"/>
  <c r="M78" i="2"/>
  <c r="U78" i="2"/>
  <c r="J79" i="2"/>
  <c r="R79" i="2"/>
  <c r="K79" i="2"/>
  <c r="S79" i="2"/>
  <c r="L79" i="2"/>
  <c r="T79" i="2"/>
  <c r="M79" i="2"/>
  <c r="U79" i="2"/>
  <c r="J80" i="2"/>
  <c r="R80" i="2"/>
  <c r="K80" i="2"/>
  <c r="S80" i="2"/>
  <c r="L80" i="2"/>
  <c r="T80" i="2"/>
  <c r="M80" i="2"/>
  <c r="U80" i="2"/>
  <c r="V76" i="2"/>
  <c r="J71" i="2"/>
  <c r="R71" i="2"/>
  <c r="K71" i="2"/>
  <c r="S71" i="2"/>
  <c r="L71" i="2"/>
  <c r="T71" i="2"/>
  <c r="M71" i="2"/>
  <c r="U71" i="2"/>
  <c r="J72" i="2"/>
  <c r="R72" i="2"/>
  <c r="K72" i="2"/>
  <c r="S72" i="2"/>
  <c r="L72" i="2"/>
  <c r="T72" i="2"/>
  <c r="M72" i="2"/>
  <c r="U72" i="2"/>
  <c r="J73" i="2"/>
  <c r="R73" i="2"/>
  <c r="K73" i="2"/>
  <c r="S73" i="2"/>
  <c r="L73" i="2"/>
  <c r="T73" i="2"/>
  <c r="M73" i="2"/>
  <c r="U73" i="2"/>
  <c r="J74" i="2"/>
  <c r="R74" i="2"/>
  <c r="K74" i="2"/>
  <c r="S74" i="2"/>
  <c r="L74" i="2"/>
  <c r="T74" i="2"/>
  <c r="M74" i="2"/>
  <c r="U74" i="2"/>
  <c r="J75" i="2"/>
  <c r="R75" i="2"/>
  <c r="K75" i="2"/>
  <c r="S75" i="2"/>
  <c r="L75" i="2"/>
  <c r="T75" i="2"/>
  <c r="M75" i="2"/>
  <c r="U75" i="2"/>
  <c r="V71" i="2"/>
  <c r="J10" i="2"/>
  <c r="K10" i="2"/>
  <c r="L10" i="2"/>
  <c r="M10" i="2"/>
  <c r="J11" i="2"/>
  <c r="K11" i="2"/>
  <c r="L11" i="2"/>
  <c r="M11" i="2"/>
  <c r="J12" i="2"/>
  <c r="K12" i="2"/>
  <c r="L12" i="2"/>
  <c r="M12" i="2"/>
  <c r="J13" i="2"/>
  <c r="K13" i="2"/>
  <c r="L13" i="2"/>
  <c r="M13" i="2"/>
  <c r="J14" i="2"/>
  <c r="K14" i="2"/>
  <c r="L14" i="2"/>
  <c r="M14" i="2"/>
  <c r="J15" i="2"/>
  <c r="K15" i="2"/>
  <c r="L15" i="2"/>
  <c r="M15" i="2"/>
  <c r="J16" i="2"/>
  <c r="K16" i="2"/>
  <c r="L16" i="2"/>
  <c r="M16" i="2"/>
  <c r="J17" i="2"/>
  <c r="K17" i="2"/>
  <c r="L17" i="2"/>
  <c r="M17" i="2"/>
  <c r="J18" i="2"/>
  <c r="K18" i="2"/>
  <c r="L18" i="2"/>
  <c r="M18" i="2"/>
  <c r="J19" i="2"/>
  <c r="K19" i="2"/>
  <c r="L19" i="2"/>
  <c r="M19" i="2"/>
  <c r="J20" i="2"/>
  <c r="K20" i="2"/>
  <c r="L20" i="2"/>
  <c r="M20" i="2"/>
  <c r="J21" i="2"/>
  <c r="K21" i="2"/>
  <c r="L21" i="2"/>
  <c r="M21" i="2"/>
  <c r="J22" i="2"/>
  <c r="K22" i="2"/>
  <c r="L22" i="2"/>
  <c r="M22" i="2"/>
  <c r="J23" i="2"/>
  <c r="K23" i="2"/>
  <c r="L23" i="2"/>
  <c r="M23" i="2"/>
  <c r="J24" i="2"/>
  <c r="K24" i="2"/>
  <c r="L24" i="2"/>
  <c r="M24" i="2"/>
  <c r="Q11" i="2"/>
  <c r="N76" i="2"/>
  <c r="Q77" i="2"/>
  <c r="N71" i="2"/>
  <c r="Q72" i="2"/>
  <c r="J25" i="2"/>
  <c r="R25" i="2"/>
  <c r="K25" i="2"/>
  <c r="L25" i="2"/>
  <c r="M25" i="2"/>
  <c r="J26" i="2"/>
  <c r="K26" i="2"/>
  <c r="L26" i="2"/>
  <c r="M26" i="2"/>
  <c r="J27" i="2"/>
  <c r="K27" i="2"/>
  <c r="L27" i="2"/>
  <c r="M27" i="2"/>
  <c r="J28" i="2"/>
  <c r="K28" i="2"/>
  <c r="L28" i="2"/>
  <c r="M28" i="2"/>
  <c r="J29" i="2"/>
  <c r="K29" i="2"/>
  <c r="L29" i="2"/>
  <c r="M29" i="2"/>
  <c r="J30" i="2"/>
  <c r="K30" i="2"/>
  <c r="L30" i="2"/>
  <c r="M30" i="2"/>
  <c r="R11" i="2"/>
  <c r="P11" i="2"/>
  <c r="D127" i="2"/>
  <c r="S11" i="2"/>
  <c r="O76" i="2"/>
  <c r="J81" i="2"/>
  <c r="K81" i="2"/>
  <c r="L81" i="2"/>
  <c r="M81" i="2"/>
  <c r="O71" i="2"/>
  <c r="O10" i="2"/>
  <c r="N10" i="2"/>
  <c r="O86" i="1"/>
  <c r="N86" i="1"/>
  <c r="O8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N81" i="1"/>
  <c r="M85" i="1"/>
  <c r="L85" i="1"/>
  <c r="K85" i="1"/>
  <c r="J85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J10" i="1"/>
  <c r="K10" i="1"/>
  <c r="L10" i="1"/>
  <c r="M10" i="1"/>
  <c r="J11" i="1"/>
  <c r="K11" i="1"/>
  <c r="L11" i="1"/>
  <c r="M11" i="1"/>
  <c r="J12" i="1"/>
  <c r="K12" i="1"/>
  <c r="L12" i="1"/>
  <c r="M12" i="1"/>
  <c r="J13" i="1"/>
  <c r="K13" i="1"/>
  <c r="L13" i="1"/>
  <c r="M13" i="1"/>
  <c r="J14" i="1"/>
  <c r="K14" i="1"/>
  <c r="L14" i="1"/>
  <c r="M14" i="1"/>
  <c r="J15" i="1"/>
  <c r="K15" i="1"/>
  <c r="L15" i="1"/>
  <c r="M15" i="1"/>
  <c r="J16" i="1"/>
  <c r="K16" i="1"/>
  <c r="L16" i="1"/>
  <c r="M16" i="1"/>
  <c r="J17" i="1"/>
  <c r="K17" i="1"/>
  <c r="L17" i="1"/>
  <c r="M17" i="1"/>
  <c r="J18" i="1"/>
  <c r="K18" i="1"/>
  <c r="L18" i="1"/>
  <c r="M18" i="1"/>
  <c r="J19" i="1"/>
  <c r="K19" i="1"/>
  <c r="L19" i="1"/>
  <c r="M19" i="1"/>
  <c r="J20" i="1"/>
  <c r="K20" i="1"/>
  <c r="L20" i="1"/>
  <c r="M20" i="1"/>
  <c r="J21" i="1"/>
  <c r="K21" i="1"/>
  <c r="L21" i="1"/>
  <c r="M21" i="1"/>
  <c r="J22" i="1"/>
  <c r="K22" i="1"/>
  <c r="L22" i="1"/>
  <c r="M22" i="1"/>
  <c r="J23" i="1"/>
  <c r="K23" i="1"/>
  <c r="L23" i="1"/>
  <c r="M23" i="1"/>
  <c r="J24" i="1"/>
  <c r="K24" i="1"/>
  <c r="L24" i="1"/>
  <c r="M24" i="1"/>
  <c r="J25" i="1"/>
  <c r="K25" i="1"/>
  <c r="L25" i="1"/>
  <c r="M25" i="1"/>
  <c r="J26" i="1"/>
  <c r="K26" i="1"/>
  <c r="L26" i="1"/>
  <c r="M26" i="1"/>
  <c r="J27" i="1"/>
  <c r="K27" i="1"/>
  <c r="L27" i="1"/>
  <c r="M27" i="1"/>
  <c r="J28" i="1"/>
  <c r="K28" i="1"/>
  <c r="L28" i="1"/>
  <c r="M28" i="1"/>
  <c r="J29" i="1"/>
  <c r="K29" i="1"/>
  <c r="L29" i="1"/>
  <c r="M29" i="1"/>
  <c r="J30" i="1"/>
  <c r="K30" i="1"/>
  <c r="L30" i="1"/>
  <c r="M30" i="1"/>
  <c r="J31" i="1"/>
  <c r="K31" i="1"/>
  <c r="L31" i="1"/>
  <c r="M31" i="1"/>
  <c r="J32" i="1"/>
  <c r="K32" i="1"/>
  <c r="L32" i="1"/>
  <c r="M32" i="1"/>
  <c r="J2" i="1"/>
  <c r="K2" i="1"/>
  <c r="L2" i="1"/>
  <c r="M2" i="1"/>
  <c r="J3" i="1"/>
  <c r="K3" i="1"/>
  <c r="L3" i="1"/>
  <c r="M3" i="1"/>
  <c r="J4" i="1"/>
  <c r="K4" i="1"/>
  <c r="L4" i="1"/>
  <c r="M4" i="1"/>
  <c r="J5" i="1"/>
  <c r="K5" i="1"/>
  <c r="L5" i="1"/>
  <c r="M5" i="1"/>
  <c r="J6" i="1"/>
  <c r="K6" i="1"/>
  <c r="L6" i="1"/>
  <c r="M6" i="1"/>
  <c r="J7" i="1"/>
  <c r="K7" i="1"/>
  <c r="L7" i="1"/>
  <c r="M7" i="1"/>
  <c r="J8" i="1"/>
  <c r="K8" i="1"/>
  <c r="L8" i="1"/>
  <c r="M8" i="1"/>
  <c r="J9" i="1"/>
  <c r="K9" i="1"/>
  <c r="L9" i="1"/>
  <c r="M9" i="1"/>
  <c r="O2" i="1"/>
  <c r="S2" i="1"/>
  <c r="T2" i="1"/>
  <c r="J91" i="1"/>
  <c r="K91" i="1"/>
  <c r="L91" i="1"/>
  <c r="M91" i="1"/>
  <c r="J92" i="1"/>
  <c r="K92" i="1"/>
  <c r="L92" i="1"/>
  <c r="M92" i="1"/>
  <c r="J93" i="1"/>
  <c r="K93" i="1"/>
  <c r="L93" i="1"/>
  <c r="M93" i="1"/>
  <c r="J94" i="1"/>
  <c r="K94" i="1"/>
  <c r="L94" i="1"/>
  <c r="M94" i="1"/>
  <c r="J95" i="1"/>
  <c r="K95" i="1"/>
  <c r="L95" i="1"/>
  <c r="M95" i="1"/>
  <c r="J96" i="1"/>
  <c r="K96" i="1"/>
  <c r="L96" i="1"/>
  <c r="M96" i="1"/>
  <c r="J97" i="1"/>
  <c r="K97" i="1"/>
  <c r="L97" i="1"/>
  <c r="M97" i="1"/>
  <c r="J98" i="1"/>
  <c r="K98" i="1"/>
  <c r="L98" i="1"/>
  <c r="M98" i="1"/>
  <c r="J99" i="1"/>
  <c r="K99" i="1"/>
  <c r="L99" i="1"/>
  <c r="M99" i="1"/>
  <c r="J100" i="1"/>
  <c r="K100" i="1"/>
  <c r="L100" i="1"/>
  <c r="M100" i="1"/>
  <c r="J101" i="1"/>
  <c r="K101" i="1"/>
  <c r="L101" i="1"/>
  <c r="M101" i="1"/>
  <c r="J103" i="1"/>
  <c r="K103" i="1"/>
  <c r="L103" i="1"/>
  <c r="M103" i="1"/>
  <c r="J104" i="1"/>
  <c r="K104" i="1"/>
  <c r="L104" i="1"/>
  <c r="M104" i="1"/>
  <c r="J105" i="1"/>
  <c r="K105" i="1"/>
  <c r="L105" i="1"/>
  <c r="M105" i="1"/>
  <c r="J106" i="1"/>
  <c r="K106" i="1"/>
  <c r="L106" i="1"/>
  <c r="M106" i="1"/>
  <c r="J107" i="1"/>
  <c r="K107" i="1"/>
  <c r="L107" i="1"/>
  <c r="M107" i="1"/>
  <c r="J108" i="1"/>
  <c r="K108" i="1"/>
  <c r="L108" i="1"/>
  <c r="M108" i="1"/>
  <c r="J109" i="1"/>
  <c r="K109" i="1"/>
  <c r="L109" i="1"/>
  <c r="M109" i="1"/>
  <c r="J110" i="1"/>
  <c r="K110" i="1"/>
  <c r="L110" i="1"/>
  <c r="M110" i="1"/>
  <c r="J111" i="1"/>
  <c r="K111" i="1"/>
  <c r="L111" i="1"/>
  <c r="M111" i="1"/>
  <c r="J112" i="1"/>
  <c r="K112" i="1"/>
  <c r="L112" i="1"/>
  <c r="M112" i="1"/>
  <c r="N91" i="1"/>
  <c r="Q91" i="1"/>
  <c r="O91" i="1"/>
  <c r="P91" i="1"/>
  <c r="R91" i="1"/>
  <c r="J55" i="1"/>
  <c r="K55" i="1"/>
  <c r="L55" i="1"/>
  <c r="M55" i="1"/>
  <c r="J56" i="1"/>
  <c r="K56" i="1"/>
  <c r="L56" i="1"/>
  <c r="M56" i="1"/>
  <c r="J57" i="1"/>
  <c r="K57" i="1"/>
  <c r="L57" i="1"/>
  <c r="M57" i="1"/>
  <c r="J58" i="1"/>
  <c r="K58" i="1"/>
  <c r="L58" i="1"/>
  <c r="M58" i="1"/>
  <c r="J59" i="1"/>
  <c r="K59" i="1"/>
  <c r="L59" i="1"/>
  <c r="M59" i="1"/>
  <c r="J60" i="1"/>
  <c r="K60" i="1"/>
  <c r="L60" i="1"/>
  <c r="M60" i="1"/>
  <c r="J61" i="1"/>
  <c r="K61" i="1"/>
  <c r="L61" i="1"/>
  <c r="M61" i="1"/>
  <c r="J62" i="1"/>
  <c r="K62" i="1"/>
  <c r="L62" i="1"/>
  <c r="M62" i="1"/>
  <c r="J63" i="1"/>
  <c r="K63" i="1"/>
  <c r="L63" i="1"/>
  <c r="M63" i="1"/>
  <c r="J64" i="1"/>
  <c r="K64" i="1"/>
  <c r="L64" i="1"/>
  <c r="M64" i="1"/>
  <c r="J65" i="1"/>
  <c r="K65" i="1"/>
  <c r="L65" i="1"/>
  <c r="M65" i="1"/>
  <c r="J66" i="1"/>
  <c r="K66" i="1"/>
  <c r="L66" i="1"/>
  <c r="M66" i="1"/>
  <c r="J67" i="1"/>
  <c r="K67" i="1"/>
  <c r="L67" i="1"/>
  <c r="M67" i="1"/>
  <c r="J68" i="1"/>
  <c r="K68" i="1"/>
  <c r="L68" i="1"/>
  <c r="M68" i="1"/>
  <c r="J69" i="1"/>
  <c r="K69" i="1"/>
  <c r="L69" i="1"/>
  <c r="M69" i="1"/>
  <c r="J70" i="1"/>
  <c r="K70" i="1"/>
  <c r="L70" i="1"/>
  <c r="M70" i="1"/>
  <c r="J71" i="1"/>
  <c r="K71" i="1"/>
  <c r="L71" i="1"/>
  <c r="M71" i="1"/>
  <c r="J72" i="1"/>
  <c r="K72" i="1"/>
  <c r="L72" i="1"/>
  <c r="M72" i="1"/>
  <c r="J73" i="1"/>
  <c r="K73" i="1"/>
  <c r="L73" i="1"/>
  <c r="M73" i="1"/>
  <c r="J74" i="1"/>
  <c r="K74" i="1"/>
  <c r="L74" i="1"/>
  <c r="M74" i="1"/>
  <c r="J75" i="1"/>
  <c r="K75" i="1"/>
  <c r="L75" i="1"/>
  <c r="M75" i="1"/>
  <c r="J76" i="1"/>
  <c r="K76" i="1"/>
  <c r="L76" i="1"/>
  <c r="M76" i="1"/>
  <c r="J77" i="1"/>
  <c r="K77" i="1"/>
  <c r="L77" i="1"/>
  <c r="M77" i="1"/>
  <c r="J78" i="1"/>
  <c r="K78" i="1"/>
  <c r="L78" i="1"/>
  <c r="M78" i="1"/>
  <c r="J79" i="1"/>
  <c r="K79" i="1"/>
  <c r="L79" i="1"/>
  <c r="M79" i="1"/>
  <c r="J80" i="1"/>
  <c r="K80" i="1"/>
  <c r="L80" i="1"/>
  <c r="M80" i="1"/>
  <c r="N55" i="1"/>
  <c r="Q55" i="1"/>
  <c r="O55" i="1"/>
  <c r="P55" i="1"/>
  <c r="R55" i="1"/>
  <c r="J33" i="1"/>
  <c r="K33" i="1"/>
  <c r="L33" i="1"/>
  <c r="M33" i="1"/>
  <c r="J34" i="1"/>
  <c r="K34" i="1"/>
  <c r="L34" i="1"/>
  <c r="M34" i="1"/>
  <c r="J35" i="1"/>
  <c r="K35" i="1"/>
  <c r="L35" i="1"/>
  <c r="M35" i="1"/>
  <c r="J36" i="1"/>
  <c r="K36" i="1"/>
  <c r="L36" i="1"/>
  <c r="M36" i="1"/>
  <c r="J37" i="1"/>
  <c r="K37" i="1"/>
  <c r="L37" i="1"/>
  <c r="M37" i="1"/>
  <c r="J38" i="1"/>
  <c r="K38" i="1"/>
  <c r="L38" i="1"/>
  <c r="M38" i="1"/>
  <c r="J39" i="1"/>
  <c r="K39" i="1"/>
  <c r="L39" i="1"/>
  <c r="M39" i="1"/>
  <c r="J40" i="1"/>
  <c r="K40" i="1"/>
  <c r="L40" i="1"/>
  <c r="M40" i="1"/>
  <c r="J41" i="1"/>
  <c r="K41" i="1"/>
  <c r="L41" i="1"/>
  <c r="M41" i="1"/>
  <c r="J42" i="1"/>
  <c r="K42" i="1"/>
  <c r="L42" i="1"/>
  <c r="M42" i="1"/>
  <c r="J43" i="1"/>
  <c r="K43" i="1"/>
  <c r="L43" i="1"/>
  <c r="M43" i="1"/>
  <c r="J44" i="1"/>
  <c r="K44" i="1"/>
  <c r="L44" i="1"/>
  <c r="M44" i="1"/>
  <c r="J45" i="1"/>
  <c r="K45" i="1"/>
  <c r="L45" i="1"/>
  <c r="M45" i="1"/>
  <c r="J46" i="1"/>
  <c r="K46" i="1"/>
  <c r="L46" i="1"/>
  <c r="M46" i="1"/>
  <c r="J47" i="1"/>
  <c r="K47" i="1"/>
  <c r="L47" i="1"/>
  <c r="M47" i="1"/>
  <c r="J48" i="1"/>
  <c r="K48" i="1"/>
  <c r="L48" i="1"/>
  <c r="M48" i="1"/>
  <c r="J49" i="1"/>
  <c r="K49" i="1"/>
  <c r="L49" i="1"/>
  <c r="M49" i="1"/>
  <c r="J50" i="1"/>
  <c r="K50" i="1"/>
  <c r="L50" i="1"/>
  <c r="M50" i="1"/>
  <c r="J51" i="1"/>
  <c r="K51" i="1"/>
  <c r="L51" i="1"/>
  <c r="M51" i="1"/>
  <c r="J52" i="1"/>
  <c r="K52" i="1"/>
  <c r="L52" i="1"/>
  <c r="M52" i="1"/>
  <c r="J53" i="1"/>
  <c r="K53" i="1"/>
  <c r="L53" i="1"/>
  <c r="M53" i="1"/>
  <c r="J54" i="1"/>
  <c r="K54" i="1"/>
  <c r="L54" i="1"/>
  <c r="M54" i="1"/>
  <c r="N33" i="1"/>
  <c r="Q33" i="1"/>
  <c r="O33" i="1"/>
  <c r="P33" i="1"/>
  <c r="R33" i="1"/>
  <c r="N2" i="1"/>
  <c r="Q2" i="1"/>
  <c r="P2" i="1"/>
  <c r="R2" i="1"/>
  <c r="F116" i="1"/>
  <c r="F117" i="1"/>
  <c r="F118" i="1"/>
  <c r="F119" i="1"/>
  <c r="F120" i="1"/>
  <c r="F121" i="1"/>
  <c r="F122" i="1"/>
  <c r="F123" i="1"/>
  <c r="F124" i="1"/>
  <c r="F125" i="1"/>
  <c r="J2" i="2"/>
  <c r="K2" i="2"/>
  <c r="L2" i="2"/>
  <c r="M2" i="2"/>
  <c r="J3" i="2"/>
  <c r="K3" i="2"/>
  <c r="L3" i="2"/>
  <c r="M3" i="2"/>
  <c r="J4" i="2"/>
  <c r="K4" i="2"/>
  <c r="L4" i="2"/>
  <c r="M4" i="2"/>
  <c r="J5" i="2"/>
  <c r="K5" i="2"/>
  <c r="L5" i="2"/>
  <c r="M5" i="2"/>
  <c r="J6" i="2"/>
  <c r="K6" i="2"/>
  <c r="L6" i="2"/>
  <c r="M6" i="2"/>
  <c r="J7" i="2"/>
  <c r="K7" i="2"/>
  <c r="L7" i="2"/>
  <c r="M7" i="2"/>
  <c r="J8" i="2"/>
  <c r="K8" i="2"/>
  <c r="L8" i="2"/>
  <c r="M8" i="2"/>
  <c r="J9" i="2"/>
  <c r="K9" i="2"/>
  <c r="L9" i="2"/>
  <c r="M9" i="2"/>
  <c r="N2" i="2"/>
  <c r="O2" i="2"/>
  <c r="J31" i="2"/>
  <c r="K31" i="2"/>
  <c r="L31" i="2"/>
  <c r="M31" i="2"/>
  <c r="J32" i="2"/>
  <c r="K32" i="2"/>
  <c r="L32" i="2"/>
  <c r="M32" i="2"/>
  <c r="J33" i="2"/>
  <c r="K33" i="2"/>
  <c r="L33" i="2"/>
  <c r="M33" i="2"/>
  <c r="J34" i="2"/>
  <c r="K34" i="2"/>
  <c r="L34" i="2"/>
  <c r="M34" i="2"/>
  <c r="J35" i="2"/>
  <c r="K35" i="2"/>
  <c r="L35" i="2"/>
  <c r="M35" i="2"/>
  <c r="J36" i="2"/>
  <c r="K36" i="2"/>
  <c r="L36" i="2"/>
  <c r="M36" i="2"/>
  <c r="J37" i="2"/>
  <c r="K37" i="2"/>
  <c r="L37" i="2"/>
  <c r="M37" i="2"/>
  <c r="J38" i="2"/>
  <c r="K38" i="2"/>
  <c r="L38" i="2"/>
  <c r="M38" i="2"/>
  <c r="J39" i="2"/>
  <c r="K39" i="2"/>
  <c r="L39" i="2"/>
  <c r="M39" i="2"/>
  <c r="J40" i="2"/>
  <c r="K40" i="2"/>
  <c r="L40" i="2"/>
  <c r="M40" i="2"/>
  <c r="J41" i="2"/>
  <c r="K41" i="2"/>
  <c r="L41" i="2"/>
  <c r="M41" i="2"/>
  <c r="J42" i="2"/>
  <c r="K42" i="2"/>
  <c r="L42" i="2"/>
  <c r="M42" i="2"/>
  <c r="J43" i="2"/>
  <c r="K43" i="2"/>
  <c r="L43" i="2"/>
  <c r="M43" i="2"/>
  <c r="J45" i="2"/>
  <c r="K45" i="2"/>
  <c r="L45" i="2"/>
  <c r="M45" i="2"/>
  <c r="J46" i="2"/>
  <c r="K46" i="2"/>
  <c r="L46" i="2"/>
  <c r="M46" i="2"/>
  <c r="N31" i="2"/>
  <c r="O31" i="2"/>
  <c r="J47" i="2"/>
  <c r="K47" i="2"/>
  <c r="L47" i="2"/>
  <c r="M47" i="2"/>
  <c r="J48" i="2"/>
  <c r="K48" i="2"/>
  <c r="L48" i="2"/>
  <c r="M48" i="2"/>
  <c r="J49" i="2"/>
  <c r="K49" i="2"/>
  <c r="L49" i="2"/>
  <c r="M49" i="2"/>
  <c r="J50" i="2"/>
  <c r="K50" i="2"/>
  <c r="L50" i="2"/>
  <c r="M50" i="2"/>
  <c r="J51" i="2"/>
  <c r="K51" i="2"/>
  <c r="L51" i="2"/>
  <c r="M51" i="2"/>
  <c r="J52" i="2"/>
  <c r="K52" i="2"/>
  <c r="L52" i="2"/>
  <c r="M52" i="2"/>
  <c r="J53" i="2"/>
  <c r="K53" i="2"/>
  <c r="L53" i="2"/>
  <c r="M53" i="2"/>
  <c r="J54" i="2"/>
  <c r="K54" i="2"/>
  <c r="L54" i="2"/>
  <c r="M54" i="2"/>
  <c r="J55" i="2"/>
  <c r="K55" i="2"/>
  <c r="L55" i="2"/>
  <c r="M55" i="2"/>
  <c r="J56" i="2"/>
  <c r="K56" i="2"/>
  <c r="L56" i="2"/>
  <c r="M56" i="2"/>
  <c r="J57" i="2"/>
  <c r="K57" i="2"/>
  <c r="L57" i="2"/>
  <c r="M57" i="2"/>
  <c r="J58" i="2"/>
  <c r="K58" i="2"/>
  <c r="L58" i="2"/>
  <c r="M58" i="2"/>
  <c r="J59" i="2"/>
  <c r="K59" i="2"/>
  <c r="L59" i="2"/>
  <c r="M59" i="2"/>
  <c r="J60" i="2"/>
  <c r="K60" i="2"/>
  <c r="L60" i="2"/>
  <c r="M60" i="2"/>
  <c r="J61" i="2"/>
  <c r="K61" i="2"/>
  <c r="L61" i="2"/>
  <c r="M61" i="2"/>
  <c r="J62" i="2"/>
  <c r="K62" i="2"/>
  <c r="L62" i="2"/>
  <c r="M62" i="2"/>
  <c r="J63" i="2"/>
  <c r="K63" i="2"/>
  <c r="L63" i="2"/>
  <c r="M63" i="2"/>
  <c r="J64" i="2"/>
  <c r="K64" i="2"/>
  <c r="L64" i="2"/>
  <c r="M64" i="2"/>
  <c r="J65" i="2"/>
  <c r="K65" i="2"/>
  <c r="L65" i="2"/>
  <c r="M65" i="2"/>
  <c r="J66" i="2"/>
  <c r="K66" i="2"/>
  <c r="L66" i="2"/>
  <c r="M66" i="2"/>
  <c r="J67" i="2"/>
  <c r="K67" i="2"/>
  <c r="L67" i="2"/>
  <c r="M67" i="2"/>
  <c r="J68" i="2"/>
  <c r="K68" i="2"/>
  <c r="L68" i="2"/>
  <c r="M68" i="2"/>
  <c r="J69" i="2"/>
  <c r="K69" i="2"/>
  <c r="L69" i="2"/>
  <c r="M69" i="2"/>
  <c r="J70" i="2"/>
  <c r="K70" i="2"/>
  <c r="L70" i="2"/>
  <c r="M70" i="2"/>
  <c r="N47" i="2"/>
  <c r="O47" i="2"/>
  <c r="J82" i="2"/>
  <c r="K82" i="2"/>
  <c r="L82" i="2"/>
  <c r="M82" i="2"/>
  <c r="J83" i="2"/>
  <c r="K83" i="2"/>
  <c r="L83" i="2"/>
  <c r="M83" i="2"/>
  <c r="J84" i="2"/>
  <c r="K84" i="2"/>
  <c r="L84" i="2"/>
  <c r="M84" i="2"/>
  <c r="J85" i="2"/>
  <c r="K85" i="2"/>
  <c r="L85" i="2"/>
  <c r="M85" i="2"/>
  <c r="J86" i="2"/>
  <c r="K86" i="2"/>
  <c r="L86" i="2"/>
  <c r="M86" i="2"/>
  <c r="J87" i="2"/>
  <c r="K87" i="2"/>
  <c r="L87" i="2"/>
  <c r="M87" i="2"/>
  <c r="J88" i="2"/>
  <c r="K88" i="2"/>
  <c r="L88" i="2"/>
  <c r="M88" i="2"/>
  <c r="J89" i="2"/>
  <c r="K89" i="2"/>
  <c r="L89" i="2"/>
  <c r="M89" i="2"/>
  <c r="J90" i="2"/>
  <c r="K90" i="2"/>
  <c r="L90" i="2"/>
  <c r="M90" i="2"/>
  <c r="J91" i="2"/>
  <c r="K91" i="2"/>
  <c r="L91" i="2"/>
  <c r="M91" i="2"/>
  <c r="J92" i="2"/>
  <c r="K92" i="2"/>
  <c r="L92" i="2"/>
  <c r="M92" i="2"/>
  <c r="J93" i="2"/>
  <c r="K93" i="2"/>
  <c r="L93" i="2"/>
  <c r="M93" i="2"/>
  <c r="J94" i="2"/>
  <c r="K94" i="2"/>
  <c r="L94" i="2"/>
  <c r="M94" i="2"/>
  <c r="J95" i="2"/>
  <c r="K95" i="2"/>
  <c r="L95" i="2"/>
  <c r="M95" i="2"/>
  <c r="J96" i="2"/>
  <c r="K96" i="2"/>
  <c r="L96" i="2"/>
  <c r="M96" i="2"/>
  <c r="N81" i="2"/>
  <c r="O81" i="2"/>
  <c r="K100" i="2"/>
  <c r="K101" i="2"/>
  <c r="K102" i="2"/>
  <c r="K103" i="2"/>
  <c r="K104" i="2"/>
  <c r="K105" i="2"/>
  <c r="K106" i="2"/>
  <c r="K107" i="2"/>
  <c r="K108" i="2"/>
  <c r="K109" i="2"/>
</calcChain>
</file>

<file path=xl/comments1.xml><?xml version="1.0" encoding="utf-8"?>
<comments xmlns="http://schemas.openxmlformats.org/spreadsheetml/2006/main">
  <authors>
    <author>Paula Sundstrom</author>
  </authors>
  <commentList>
    <comment ref="N10" authorId="0">
      <text>
        <r>
          <rPr>
            <b/>
            <sz val="9"/>
            <color indexed="81"/>
            <rFont val="Verdana"/>
          </rPr>
          <t>Paula Sundstrom:</t>
        </r>
        <r>
          <rPr>
            <sz val="9"/>
            <color indexed="81"/>
            <rFont val="Verdana"/>
          </rPr>
          <t xml:space="preserve">
Add HCR data</t>
        </r>
      </text>
    </comment>
    <comment ref="O124" authorId="0">
      <text>
        <r>
          <rPr>
            <b/>
            <sz val="9"/>
            <color indexed="81"/>
            <rFont val="Verdana"/>
          </rPr>
          <t>Paula Sundstrom:</t>
        </r>
        <r>
          <rPr>
            <sz val="9"/>
            <color indexed="81"/>
            <rFont val="Verdana"/>
          </rPr>
          <t xml:space="preserve">
</t>
        </r>
      </text>
    </comment>
    <comment ref="P124" authorId="0">
      <text>
        <r>
          <rPr>
            <b/>
            <sz val="9"/>
            <color indexed="81"/>
            <rFont val="Verdana"/>
          </rPr>
          <t>Paula Sundstrom:</t>
        </r>
        <r>
          <rPr>
            <sz val="9"/>
            <color indexed="81"/>
            <rFont val="Verdana"/>
          </rPr>
          <t xml:space="preserve">
Previously had incorrect number for Mike's HCR</t>
        </r>
      </text>
    </comment>
    <comment ref="Q142" authorId="0">
      <text>
        <r>
          <rPr>
            <b/>
            <sz val="9"/>
            <color indexed="81"/>
            <rFont val="Verdana"/>
          </rPr>
          <t>Paula Sundstrom:</t>
        </r>
        <r>
          <rPr>
            <sz val="9"/>
            <color indexed="81"/>
            <rFont val="Verdana"/>
          </rPr>
          <t xml:space="preserve">
It appears that I used the incorrect number for Mike's HCR. Before it was 28336.25 STD 6214.644171
Don't know where that number came from because the average for Mike's HCR is 30355.40
</t>
        </r>
      </text>
    </comment>
  </commentList>
</comments>
</file>

<file path=xl/sharedStrings.xml><?xml version="1.0" encoding="utf-8"?>
<sst xmlns="http://schemas.openxmlformats.org/spreadsheetml/2006/main" count="352" uniqueCount="127">
  <si>
    <t>HB-12 H</t>
  </si>
  <si>
    <t>Well</t>
  </si>
  <si>
    <t xml:space="preserve">Absorbance </t>
  </si>
  <si>
    <t xml:space="preserve">Fluorescein </t>
  </si>
  <si>
    <t>Fluor. Value 1</t>
  </si>
  <si>
    <t>Fluor. Value 2</t>
  </si>
  <si>
    <t>Fluor. Value 3</t>
  </si>
  <si>
    <t>Fluor. Value 4</t>
  </si>
  <si>
    <t>AVERAGE</t>
  </si>
  <si>
    <t>SD</t>
  </si>
  <si>
    <t>HCR1 MW H</t>
  </si>
  <si>
    <t>HCR1.3 H</t>
  </si>
  <si>
    <t>HCR1.4 H</t>
  </si>
  <si>
    <t>HCR1.7 H</t>
  </si>
  <si>
    <t>HCR1a H</t>
  </si>
  <si>
    <t>HCR1b.1 H</t>
  </si>
  <si>
    <t>HCR1b.2 H</t>
  </si>
  <si>
    <t>HCR1b.5 H</t>
  </si>
  <si>
    <t>HCR1b.7 H</t>
  </si>
  <si>
    <t>HCR1b.8 H</t>
  </si>
  <si>
    <t>HCR2.4 H</t>
  </si>
  <si>
    <t>HCR1a A H</t>
  </si>
  <si>
    <t>HCR1a B H</t>
  </si>
  <si>
    <t>HCR1a G H</t>
  </si>
  <si>
    <t>HCR1b F H</t>
  </si>
  <si>
    <t>HCR2 C H</t>
  </si>
  <si>
    <t>HCR2 D H</t>
  </si>
  <si>
    <t>HCR2 E H</t>
  </si>
  <si>
    <t>HYPHAL</t>
  </si>
  <si>
    <t>HB-12</t>
  </si>
  <si>
    <t>HCR(-1410--1042)</t>
  </si>
  <si>
    <t>HCRa(-1410--1162)</t>
  </si>
  <si>
    <t>HCRb(-1410--1235)</t>
  </si>
  <si>
    <t>HCR2(-1535--1042)</t>
  </si>
  <si>
    <t>HB-12 Y</t>
  </si>
  <si>
    <t>HCR1 MW Y</t>
  </si>
  <si>
    <t>HCR1.3 Y</t>
  </si>
  <si>
    <t>HCR1.4 Y</t>
  </si>
  <si>
    <t>HCR1.7 Y</t>
  </si>
  <si>
    <t>HCR1a Y</t>
  </si>
  <si>
    <t>HCR1b.1 Y</t>
  </si>
  <si>
    <t>HCR1b.2 Y</t>
  </si>
  <si>
    <t>Average</t>
  </si>
  <si>
    <t>HCR1b.5 Y</t>
  </si>
  <si>
    <t>HCR1b.7 Y</t>
  </si>
  <si>
    <t>HCR1b.8 Y</t>
  </si>
  <si>
    <t>HCR2.4 Y</t>
  </si>
  <si>
    <t>HCR1a A Y</t>
  </si>
  <si>
    <t>HCR1a B Y</t>
  </si>
  <si>
    <t>HCR1a G Y</t>
  </si>
  <si>
    <t>HCR1b F Y</t>
  </si>
  <si>
    <t>HCR2 C Y</t>
  </si>
  <si>
    <t>HCR2 D Y</t>
  </si>
  <si>
    <t>HCR2 E Y</t>
  </si>
  <si>
    <t>YEAST</t>
  </si>
  <si>
    <t>HCRb(--1410--1235)</t>
  </si>
  <si>
    <t>t tests</t>
  </si>
  <si>
    <t>HB12 vs. HCR1</t>
  </si>
  <si>
    <t>HB12 vs. HCR1a</t>
  </si>
  <si>
    <t>HB12 vs. HCR1b</t>
  </si>
  <si>
    <t>HB12 vs. HCR2</t>
  </si>
  <si>
    <t>HCR1 va. HCR1a</t>
  </si>
  <si>
    <t>HCR1 vs. HCR1b</t>
  </si>
  <si>
    <t>HCR1 vs. HCR2</t>
  </si>
  <si>
    <t>HCR1a vs. HCR1b</t>
  </si>
  <si>
    <t>HCR1a vs, HCR2</t>
  </si>
  <si>
    <t>HCR1b vs. HCR2</t>
  </si>
  <si>
    <t>Anova: Single Factor</t>
  </si>
  <si>
    <t>SUMMARY</t>
  </si>
  <si>
    <t>Groups</t>
  </si>
  <si>
    <t>Count</t>
  </si>
  <si>
    <t>Sum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</si>
  <si>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</si>
  <si>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</si>
  <si>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</si>
  <si>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</si>
  <si>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</si>
  <si>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</si>
  <si>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</si>
  <si>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</si>
  <si>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</si>
  <si>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</si>
  <si>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</si>
  <si>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</si>
  <si>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Average/HCR</t>
  </si>
  <si>
    <t>SD/average</t>
  </si>
  <si>
    <t>SD for ratio</t>
  </si>
  <si>
    <t>SD/MEDIAN</t>
  </si>
  <si>
    <t>MEDIAN</t>
  </si>
  <si>
    <t>HCR1</t>
  </si>
  <si>
    <t>SKD231-5</t>
  </si>
  <si>
    <t>SKD231-6</t>
  </si>
  <si>
    <t>SKD231-11</t>
  </si>
  <si>
    <t>SKD231-12</t>
  </si>
  <si>
    <t>SKD231-14</t>
  </si>
  <si>
    <t>SKD233-2</t>
  </si>
  <si>
    <t>SKD233-5</t>
  </si>
  <si>
    <t>SKD233-6</t>
  </si>
  <si>
    <t>SKD233-7</t>
  </si>
  <si>
    <t>SKD233-10</t>
  </si>
  <si>
    <t>SKD232-3</t>
  </si>
  <si>
    <t>SKD232-5</t>
  </si>
  <si>
    <t>SKD232-7</t>
  </si>
  <si>
    <t>SKD232-8</t>
  </si>
  <si>
    <t>HCRc</t>
  </si>
  <si>
    <t>HCRd</t>
  </si>
  <si>
    <t>HCR</t>
  </si>
  <si>
    <t>For graphing</t>
  </si>
  <si>
    <t>HCRa</t>
  </si>
  <si>
    <t>HCRb</t>
  </si>
  <si>
    <t>Hyphal Conditions</t>
  </si>
  <si>
    <t>Samin's HCR</t>
  </si>
  <si>
    <t>Mike's HCR</t>
  </si>
  <si>
    <t>Mike's HCRa</t>
  </si>
  <si>
    <t>Mike's HCRb</t>
  </si>
  <si>
    <t>HCRc*.57</t>
  </si>
  <si>
    <t>HCRd*.57</t>
  </si>
  <si>
    <t>Samin's HCRc*.57</t>
  </si>
  <si>
    <t>Samin's HCRd*.57</t>
  </si>
  <si>
    <t>flor units</t>
  </si>
  <si>
    <t>std. dev.</t>
  </si>
  <si>
    <t xml:space="preserve"> HCRb</t>
  </si>
  <si>
    <t xml:space="preserve"> HCRd</t>
  </si>
  <si>
    <t>Mike/Samin</t>
  </si>
  <si>
    <t>Samin's HCRc*1.28</t>
  </si>
  <si>
    <t>Samin's HCRd*1.28</t>
  </si>
  <si>
    <t>Adjust Samin's numbers based on the ratio of HCR in Mike's and Samin's experiment.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</si>
</sst>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0"/>
    <numFmt numFmtId="166" formatCode="0.000000"/>
    <numFmt numFmtId="167" formatCode="0.000000E+00"/>
    <numFmt numFmtId="168" formatCode="0.00000000"/>
  </numFmts>
  <fonts count="10" x14ac:knownFonts="1">
    <font>
      <sz val="10"/>
      <name val="Verdana"/>
    </font>
    <font>
      <i/>
      <sz val="10"/>
      <name val="Verdana"/>
    </font>
    <font>
      <sz val="9"/>
      <name val="Arial"/>
      <family val="2"/>
    </font>
    <font>
      <sz val="8"/>
      <name val="Verdana"/>
    </font>
    <font>
      <sz val="9"/>
      <color indexed="9"/>
      <name val="Arial"/>
      <family val="2"/>
    </font>
    <font>
      <sz val="9"/>
      <name val="Verdana"/>
    </font>
    <font>
      <sz val="9"/>
      <color indexed="81"/>
      <name val="Verdana"/>
    </font>
    <font>
      <b/>
      <sz val="9"/>
      <color indexed="81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DCDB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164" fontId="0" fillId="0" borderId="0" xfId="0" applyNumberFormat="1"/>
    <xf numFmtId="165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5" borderId="0" xfId="0" applyFill="1"/>
    <xf numFmtId="0" fontId="2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GFP fluorescence of heterologous promoters ---HYPHA</a:t>
            </a:r>
          </a:p>
        </c:rich>
      </c:tx>
      <c:layout>
        <c:manualLayout>
          <c:xMode val="edge"/>
          <c:yMode val="edge"/>
          <c:x val="0.222222170361237"/>
          <c:y val="0.019607910478645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22222222222"/>
          <c:y val="0.122004357298475"/>
          <c:w val="0.885925925925926"/>
          <c:h val="0.7712418300653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3AAFE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Hyhpae!$C$116:$C$120</c:f>
                <c:numCache>
                  <c:formatCode>General</c:formatCode>
                  <c:ptCount val="5"/>
                  <c:pt idx="0">
                    <c:v>7076.0</c:v>
                  </c:pt>
                  <c:pt idx="1">
                    <c:v>4079.0</c:v>
                  </c:pt>
                  <c:pt idx="2">
                    <c:v>2491.0</c:v>
                  </c:pt>
                  <c:pt idx="3">
                    <c:v>3981.0</c:v>
                  </c:pt>
                  <c:pt idx="4">
                    <c:v>4462.0</c:v>
                  </c:pt>
                </c:numCache>
              </c:numRef>
            </c:plus>
            <c:minus>
              <c:numRef>
                <c:f>Hyhpae!$C$116:$C$120</c:f>
                <c:numCache>
                  <c:formatCode>General</c:formatCode>
                  <c:ptCount val="5"/>
                  <c:pt idx="0">
                    <c:v>7076.0</c:v>
                  </c:pt>
                  <c:pt idx="1">
                    <c:v>4079.0</c:v>
                  </c:pt>
                  <c:pt idx="2">
                    <c:v>2491.0</c:v>
                  </c:pt>
                  <c:pt idx="3">
                    <c:v>3981.0</c:v>
                  </c:pt>
                  <c:pt idx="4">
                    <c:v>4462.0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Hyhpae!$A$116:$A$120</c:f>
              <c:strCache>
                <c:ptCount val="5"/>
                <c:pt idx="0">
                  <c:v>HB-12</c:v>
                </c:pt>
                <c:pt idx="1">
                  <c:v>HCR(-1410--1042)</c:v>
                </c:pt>
                <c:pt idx="2">
                  <c:v>HCRa(-1410--1162)</c:v>
                </c:pt>
                <c:pt idx="3">
                  <c:v>HCRb(-1410--1235)</c:v>
                </c:pt>
                <c:pt idx="4">
                  <c:v>HCR2(-1535--1042)</c:v>
                </c:pt>
              </c:strCache>
            </c:strRef>
          </c:cat>
          <c:val>
            <c:numRef>
              <c:f>Hyhpae!$B$116:$B$120</c:f>
              <c:numCache>
                <c:formatCode>General</c:formatCode>
                <c:ptCount val="5"/>
                <c:pt idx="0">
                  <c:v>74345.0</c:v>
                </c:pt>
                <c:pt idx="1">
                  <c:v>30355.0</c:v>
                </c:pt>
                <c:pt idx="2">
                  <c:v>22852.0</c:v>
                </c:pt>
                <c:pt idx="3">
                  <c:v>9980.0</c:v>
                </c:pt>
                <c:pt idx="4">
                  <c:v>31541.0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1257752"/>
        <c:axId val="-2110862456"/>
      </c:barChart>
      <c:catAx>
        <c:axId val="-2111257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strain</a:t>
                </a:r>
              </a:p>
            </c:rich>
          </c:tx>
          <c:layout>
            <c:manualLayout>
              <c:xMode val="edge"/>
              <c:yMode val="edge"/>
              <c:x val="0.518518553092509"/>
              <c:y val="0.9433550588443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2110862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10862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fluorescence units</a:t>
                </a:r>
              </a:p>
            </c:rich>
          </c:tx>
          <c:layout>
            <c:manualLayout>
              <c:xMode val="edge"/>
              <c:yMode val="edge"/>
              <c:x val="0.0133333815640498"/>
              <c:y val="0.3899782172488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2111257752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GFP fluorescence of heterologous promoters--YEAST</a:t>
            </a:r>
          </a:p>
        </c:rich>
      </c:tx>
      <c:layout>
        <c:manualLayout>
          <c:xMode val="edge"/>
          <c:yMode val="edge"/>
          <c:x val="0.232592630105372"/>
          <c:y val="0.019607910478645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22222222222"/>
          <c:y val="0.122004357298475"/>
          <c:w val="0.885925925925926"/>
          <c:h val="0.7712418300653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3AAFE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' Yeast'!$G$100:$G$104</c:f>
                <c:numCache>
                  <c:formatCode>General</c:formatCode>
                  <c:ptCount val="5"/>
                  <c:pt idx="0">
                    <c:v>357.0</c:v>
                  </c:pt>
                  <c:pt idx="1">
                    <c:v>1833.0</c:v>
                  </c:pt>
                  <c:pt idx="2">
                    <c:v>6518.0</c:v>
                  </c:pt>
                  <c:pt idx="3">
                    <c:v>798.0</c:v>
                  </c:pt>
                  <c:pt idx="4">
                    <c:v>796.0</c:v>
                  </c:pt>
                </c:numCache>
              </c:numRef>
            </c:plus>
            <c:minus>
              <c:numRef>
                <c:f>' Yeast'!$G$100:$G$104</c:f>
                <c:numCache>
                  <c:formatCode>General</c:formatCode>
                  <c:ptCount val="5"/>
                  <c:pt idx="0">
                    <c:v>357.0</c:v>
                  </c:pt>
                  <c:pt idx="1">
                    <c:v>1833.0</c:v>
                  </c:pt>
                  <c:pt idx="2">
                    <c:v>6518.0</c:v>
                  </c:pt>
                  <c:pt idx="3">
                    <c:v>798.0</c:v>
                  </c:pt>
                  <c:pt idx="4">
                    <c:v>796.0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 Yeast'!$E$100:$E$104</c:f>
              <c:strCache>
                <c:ptCount val="5"/>
                <c:pt idx="0">
                  <c:v>HB-12</c:v>
                </c:pt>
                <c:pt idx="1">
                  <c:v>HCR(-1410--1042)</c:v>
                </c:pt>
                <c:pt idx="2">
                  <c:v>HCRa(-1410--1162)</c:v>
                </c:pt>
                <c:pt idx="3">
                  <c:v>HCRb(--1410--1235)</c:v>
                </c:pt>
                <c:pt idx="4">
                  <c:v>HCR2(-1535--1042)</c:v>
                </c:pt>
              </c:strCache>
            </c:strRef>
          </c:cat>
          <c:val>
            <c:numRef>
              <c:f>' Yeast'!$F$100:$F$104</c:f>
              <c:numCache>
                <c:formatCode>General</c:formatCode>
                <c:ptCount val="5"/>
                <c:pt idx="0">
                  <c:v>2799.0</c:v>
                </c:pt>
                <c:pt idx="1">
                  <c:v>6214.0</c:v>
                </c:pt>
                <c:pt idx="2">
                  <c:v>17108.0</c:v>
                </c:pt>
                <c:pt idx="3">
                  <c:v>3897.0</c:v>
                </c:pt>
                <c:pt idx="4">
                  <c:v>4921.0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2866840"/>
        <c:axId val="-2111197928"/>
      </c:barChart>
      <c:catAx>
        <c:axId val="-2082866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strain</a:t>
                </a:r>
              </a:p>
            </c:rich>
          </c:tx>
          <c:layout>
            <c:manualLayout>
              <c:xMode val="edge"/>
              <c:yMode val="edge"/>
              <c:x val="0.518518553092509"/>
              <c:y val="0.9433550588443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2111197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11197928"/>
        <c:scaling>
          <c:orientation val="minMax"/>
          <c:max val="9000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fluorescence units</a:t>
                </a:r>
              </a:p>
            </c:rich>
          </c:tx>
          <c:layout>
            <c:manualLayout>
              <c:xMode val="edge"/>
              <c:yMode val="edge"/>
              <c:x val="0.0133333815640498"/>
              <c:y val="0.3899782172488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2082866840"/>
        <c:crosses val="autoZero"/>
        <c:crossBetween val="between"/>
        <c:majorUnit val="10000.0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HCR subregion activity in hyphal growth conditions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Hyhpae!$N$117</c:f>
              <c:strCache>
                <c:ptCount val="1"/>
                <c:pt idx="0">
                  <c:v>HCR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Hyhpae!$P$117</c:f>
                <c:numCache>
                  <c:formatCode>General</c:formatCode>
                  <c:ptCount val="1"/>
                  <c:pt idx="0">
                    <c:v>4079.842338</c:v>
                  </c:pt>
                </c:numCache>
              </c:numRef>
            </c:plus>
            <c:minus>
              <c:numRef>
                <c:f>Hyhpae!$P$117</c:f>
                <c:numCache>
                  <c:formatCode>General</c:formatCode>
                  <c:ptCount val="1"/>
                  <c:pt idx="0">
                    <c:v>4079.842338</c:v>
                  </c:pt>
                </c:numCache>
              </c:numRef>
            </c:minus>
          </c:errBars>
          <c:val>
            <c:numRef>
              <c:f>Hyhpae!$O$117</c:f>
              <c:numCache>
                <c:formatCode>0.00</c:formatCode>
                <c:ptCount val="1"/>
                <c:pt idx="0">
                  <c:v>30355.4</c:v>
                </c:pt>
              </c:numCache>
            </c:numRef>
          </c:val>
        </c:ser>
        <c:ser>
          <c:idx val="1"/>
          <c:order val="1"/>
          <c:tx>
            <c:strRef>
              <c:f>Hyhpae!$N$118</c:f>
              <c:strCache>
                <c:ptCount val="1"/>
                <c:pt idx="0">
                  <c:v>HCRa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Hyhpae!$P$118</c:f>
                <c:numCache>
                  <c:formatCode>General</c:formatCode>
                  <c:ptCount val="1"/>
                  <c:pt idx="0">
                    <c:v>2491.563893001412</c:v>
                  </c:pt>
                </c:numCache>
              </c:numRef>
            </c:plus>
            <c:minus>
              <c:numRef>
                <c:f>Hyhpae!$P$118</c:f>
                <c:numCache>
                  <c:formatCode>General</c:formatCode>
                  <c:ptCount val="1"/>
                  <c:pt idx="0">
                    <c:v>2491.563893001412</c:v>
                  </c:pt>
                </c:numCache>
              </c:numRef>
            </c:minus>
          </c:errBars>
          <c:val>
            <c:numRef>
              <c:f>Hyhpae!$O$118</c:f>
              <c:numCache>
                <c:formatCode>General</c:formatCode>
                <c:ptCount val="1"/>
                <c:pt idx="0">
                  <c:v>22852.0957683895</c:v>
                </c:pt>
              </c:numCache>
            </c:numRef>
          </c:val>
        </c:ser>
        <c:ser>
          <c:idx val="2"/>
          <c:order val="2"/>
          <c:tx>
            <c:strRef>
              <c:f>Hyhpae!$N$119</c:f>
              <c:strCache>
                <c:ptCount val="1"/>
                <c:pt idx="0">
                  <c:v>HCRb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Hyhpae!$P$119</c:f>
                <c:numCache>
                  <c:formatCode>General</c:formatCode>
                  <c:ptCount val="1"/>
                  <c:pt idx="0">
                    <c:v>3981.197589848739</c:v>
                  </c:pt>
                </c:numCache>
              </c:numRef>
            </c:plus>
            <c:minus>
              <c:numRef>
                <c:f>Hyhpae!$P$119</c:f>
                <c:numCache>
                  <c:formatCode>General</c:formatCode>
                  <c:ptCount val="1"/>
                  <c:pt idx="0">
                    <c:v>3981.197589848739</c:v>
                  </c:pt>
                </c:numCache>
              </c:numRef>
            </c:minus>
          </c:errBars>
          <c:val>
            <c:numRef>
              <c:f>Hyhpae!$O$119</c:f>
              <c:numCache>
                <c:formatCode>General</c:formatCode>
                <c:ptCount val="1"/>
                <c:pt idx="0">
                  <c:v>9980.85825267059</c:v>
                </c:pt>
              </c:numCache>
            </c:numRef>
          </c:val>
        </c:ser>
        <c:ser>
          <c:idx val="3"/>
          <c:order val="3"/>
          <c:tx>
            <c:strRef>
              <c:f>Hyhpae!$N$120</c:f>
              <c:strCache>
                <c:ptCount val="1"/>
                <c:pt idx="0">
                  <c:v>HCRc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Hyhpae!$P$120</c:f>
                <c:numCache>
                  <c:formatCode>General</c:formatCode>
                  <c:ptCount val="1"/>
                  <c:pt idx="0">
                    <c:v>6053.60047003338</c:v>
                  </c:pt>
                </c:numCache>
              </c:numRef>
            </c:plus>
            <c:minus>
              <c:numRef>
                <c:f>Hyhpae!$P$120</c:f>
                <c:numCache>
                  <c:formatCode>General</c:formatCode>
                  <c:ptCount val="1"/>
                  <c:pt idx="0">
                    <c:v>6053.60047003338</c:v>
                  </c:pt>
                </c:numCache>
              </c:numRef>
            </c:minus>
          </c:errBars>
          <c:val>
            <c:numRef>
              <c:f>Hyhpae!$O$120</c:f>
              <c:numCache>
                <c:formatCode>General</c:formatCode>
                <c:ptCount val="1"/>
                <c:pt idx="0">
                  <c:v>27460.82858686956</c:v>
                </c:pt>
              </c:numCache>
            </c:numRef>
          </c:val>
        </c:ser>
        <c:ser>
          <c:idx val="4"/>
          <c:order val="4"/>
          <c:tx>
            <c:strRef>
              <c:f>Hyhpae!$N$121</c:f>
              <c:strCache>
                <c:ptCount val="1"/>
                <c:pt idx="0">
                  <c:v>HCRd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Hyhpae!$P$121</c:f>
                <c:numCache>
                  <c:formatCode>General</c:formatCode>
                  <c:ptCount val="1"/>
                  <c:pt idx="0">
                    <c:v>1997.15133789732</c:v>
                  </c:pt>
                </c:numCache>
              </c:numRef>
            </c:plus>
            <c:minus>
              <c:numRef>
                <c:f>Hyhpae!$P$121</c:f>
                <c:numCache>
                  <c:formatCode>General</c:formatCode>
                  <c:ptCount val="1"/>
                  <c:pt idx="0">
                    <c:v>1997.15133789732</c:v>
                  </c:pt>
                </c:numCache>
              </c:numRef>
            </c:minus>
          </c:errBars>
          <c:val>
            <c:numRef>
              <c:f>Hyhpae!$O$121</c:f>
              <c:numCache>
                <c:formatCode>General</c:formatCode>
                <c:ptCount val="1"/>
                <c:pt idx="0">
                  <c:v>20476.00351915166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78"/>
        <c:axId val="-2083324824"/>
        <c:axId val="-2082644712"/>
      </c:barChart>
      <c:catAx>
        <c:axId val="-2083324824"/>
        <c:scaling>
          <c:orientation val="minMax"/>
        </c:scaling>
        <c:delete val="1"/>
        <c:axPos val="b"/>
        <c:majorTickMark val="out"/>
        <c:minorTickMark val="none"/>
        <c:tickLblPos val="nextTo"/>
        <c:crossAx val="-2082644712"/>
        <c:crosses val="autoZero"/>
        <c:auto val="1"/>
        <c:lblAlgn val="ctr"/>
        <c:lblOffset val="100"/>
        <c:noMultiLvlLbl val="0"/>
      </c:catAx>
      <c:valAx>
        <c:axId val="-20826447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2083324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Hyhpae!$N$142</c:f>
              <c:strCache>
                <c:ptCount val="1"/>
                <c:pt idx="0">
                  <c:v>HCR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Hyhpae!$P$142</c:f>
                <c:numCache>
                  <c:formatCode>General</c:formatCode>
                  <c:ptCount val="1"/>
                  <c:pt idx="0">
                    <c:v>4079.842338359179</c:v>
                  </c:pt>
                </c:numCache>
              </c:numRef>
            </c:plus>
            <c:minus>
              <c:numRef>
                <c:f>Hyhpae!$P$142</c:f>
                <c:numCache>
                  <c:formatCode>General</c:formatCode>
                  <c:ptCount val="1"/>
                  <c:pt idx="0">
                    <c:v>4079.842338359179</c:v>
                  </c:pt>
                </c:numCache>
              </c:numRef>
            </c:minus>
          </c:errBars>
          <c:val>
            <c:numRef>
              <c:f>Hyhpae!$O$142</c:f>
              <c:numCache>
                <c:formatCode>0.00</c:formatCode>
                <c:ptCount val="1"/>
                <c:pt idx="0">
                  <c:v>30355.3955659621</c:v>
                </c:pt>
              </c:numCache>
            </c:numRef>
          </c:val>
        </c:ser>
        <c:ser>
          <c:idx val="1"/>
          <c:order val="1"/>
          <c:tx>
            <c:strRef>
              <c:f>Hyhpae!$N$143</c:f>
              <c:strCache>
                <c:ptCount val="1"/>
                <c:pt idx="0">
                  <c:v>HCRa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Hyhpae!$P$143</c:f>
                <c:numCache>
                  <c:formatCode>General</c:formatCode>
                  <c:ptCount val="1"/>
                  <c:pt idx="0">
                    <c:v>2491.563893001412</c:v>
                  </c:pt>
                </c:numCache>
              </c:numRef>
            </c:plus>
            <c:minus>
              <c:numRef>
                <c:f>Hyhpae!$P$144</c:f>
                <c:numCache>
                  <c:formatCode>General</c:formatCode>
                  <c:ptCount val="1"/>
                  <c:pt idx="0">
                    <c:v>3981.197589848739</c:v>
                  </c:pt>
                </c:numCache>
              </c:numRef>
            </c:minus>
          </c:errBars>
          <c:val>
            <c:numRef>
              <c:f>Hyhpae!$O$143</c:f>
              <c:numCache>
                <c:formatCode>General</c:formatCode>
                <c:ptCount val="1"/>
                <c:pt idx="0">
                  <c:v>22852.0957683895</c:v>
                </c:pt>
              </c:numCache>
            </c:numRef>
          </c:val>
        </c:ser>
        <c:ser>
          <c:idx val="2"/>
          <c:order val="2"/>
          <c:tx>
            <c:strRef>
              <c:f>Hyhpae!$N$144</c:f>
              <c:strCache>
                <c:ptCount val="1"/>
                <c:pt idx="0">
                  <c:v>HCRb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Hyhpae!$P$144</c:f>
                <c:numCache>
                  <c:formatCode>General</c:formatCode>
                  <c:ptCount val="1"/>
                  <c:pt idx="0">
                    <c:v>3981.197589848739</c:v>
                  </c:pt>
                </c:numCache>
              </c:numRef>
            </c:plus>
            <c:minus>
              <c:numRef>
                <c:f>Hyhpae!$P$144</c:f>
                <c:numCache>
                  <c:formatCode>General</c:formatCode>
                  <c:ptCount val="1"/>
                  <c:pt idx="0">
                    <c:v>3981.197589848739</c:v>
                  </c:pt>
                </c:numCache>
              </c:numRef>
            </c:minus>
          </c:errBars>
          <c:val>
            <c:numRef>
              <c:f>Hyhpae!$O$144</c:f>
              <c:numCache>
                <c:formatCode>General</c:formatCode>
                <c:ptCount val="1"/>
                <c:pt idx="0">
                  <c:v>9980.85825267059</c:v>
                </c:pt>
              </c:numCache>
            </c:numRef>
          </c:val>
        </c:ser>
        <c:ser>
          <c:idx val="3"/>
          <c:order val="3"/>
          <c:tx>
            <c:strRef>
              <c:f>Hyhpae!$N$145</c:f>
              <c:strCache>
                <c:ptCount val="1"/>
                <c:pt idx="0">
                  <c:v>HCRc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Hyhpae!$P$145</c:f>
                <c:numCache>
                  <c:formatCode>General</c:formatCode>
                  <c:ptCount val="1"/>
                  <c:pt idx="0">
                    <c:v>7748.608601642757</c:v>
                  </c:pt>
                </c:numCache>
              </c:numRef>
            </c:plus>
            <c:minus>
              <c:numRef>
                <c:f>Hyhpae!$P$145</c:f>
                <c:numCache>
                  <c:formatCode>General</c:formatCode>
                  <c:ptCount val="1"/>
                  <c:pt idx="0">
                    <c:v>7748.608601642757</c:v>
                  </c:pt>
                </c:numCache>
              </c:numRef>
            </c:minus>
          </c:errBars>
          <c:val>
            <c:numRef>
              <c:f>Hyhpae!$O$145</c:f>
              <c:numCache>
                <c:formatCode>General</c:formatCode>
                <c:ptCount val="1"/>
                <c:pt idx="0">
                  <c:v>35149.86059119304</c:v>
                </c:pt>
              </c:numCache>
            </c:numRef>
          </c:val>
        </c:ser>
        <c:ser>
          <c:idx val="4"/>
          <c:order val="4"/>
          <c:tx>
            <c:strRef>
              <c:f>Hyhpae!$N$146</c:f>
              <c:strCache>
                <c:ptCount val="1"/>
                <c:pt idx="0">
                  <c:v>HCRd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Hyhpae!$P$146</c:f>
                <c:numCache>
                  <c:formatCode>General</c:formatCode>
                  <c:ptCount val="1"/>
                  <c:pt idx="0">
                    <c:v>2556.35371250857</c:v>
                  </c:pt>
                </c:numCache>
              </c:numRef>
            </c:plus>
            <c:minus>
              <c:numRef>
                <c:f>Hyhpae!$P$146</c:f>
                <c:numCache>
                  <c:formatCode>General</c:formatCode>
                  <c:ptCount val="1"/>
                  <c:pt idx="0">
                    <c:v>2556.35371250857</c:v>
                  </c:pt>
                </c:numCache>
              </c:numRef>
            </c:minus>
          </c:errBars>
          <c:val>
            <c:numRef>
              <c:f>Hyhpae!$O$146</c:f>
              <c:numCache>
                <c:formatCode>General</c:formatCode>
                <c:ptCount val="1"/>
                <c:pt idx="0">
                  <c:v>26209.28450451413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50"/>
        <c:axId val="-2110876232"/>
        <c:axId val="-2111194296"/>
      </c:barChart>
      <c:catAx>
        <c:axId val="-2110876232"/>
        <c:scaling>
          <c:orientation val="minMax"/>
        </c:scaling>
        <c:delete val="1"/>
        <c:axPos val="b"/>
        <c:majorTickMark val="out"/>
        <c:minorTickMark val="none"/>
        <c:tickLblPos val="nextTo"/>
        <c:crossAx val="-2111194296"/>
        <c:crosses val="autoZero"/>
        <c:auto val="1"/>
        <c:lblAlgn val="ctr"/>
        <c:lblOffset val="100"/>
        <c:noMultiLvlLbl val="0"/>
      </c:catAx>
      <c:valAx>
        <c:axId val="-2111194296"/>
        <c:scaling>
          <c:orientation val="minMax"/>
          <c:max val="45000.0"/>
          <c:min val="0.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2110876232"/>
        <c:crosses val="autoZero"/>
        <c:crossBetween val="between"/>
        <c:majorUnit val="10000.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15441819773"/>
          <c:y val="0.0697674418604651"/>
          <c:w val="0.685538276465442"/>
          <c:h val="0.848837209302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Yeast'!$F$127</c:f>
              <c:strCache>
                <c:ptCount val="1"/>
                <c:pt idx="0">
                  <c:v>HCR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 Yeast'!$H$127</c:f>
                <c:numCache>
                  <c:formatCode>General</c:formatCode>
                  <c:ptCount val="1"/>
                  <c:pt idx="0">
                    <c:v>1833.443846151397</c:v>
                  </c:pt>
                </c:numCache>
              </c:numRef>
            </c:plus>
            <c:minus>
              <c:numRef>
                <c:f>' Yeast'!$H$127</c:f>
                <c:numCache>
                  <c:formatCode>General</c:formatCode>
                  <c:ptCount val="1"/>
                  <c:pt idx="0">
                    <c:v>1833.443846151397</c:v>
                  </c:pt>
                </c:numCache>
              </c:numRef>
            </c:minus>
          </c:errBars>
          <c:cat>
            <c:strRef>
              <c:f>' Yeast'!$F$127:$F$131</c:f>
              <c:strCache>
                <c:ptCount val="5"/>
                <c:pt idx="0">
                  <c:v>HCR</c:v>
                </c:pt>
                <c:pt idx="1">
                  <c:v>HCRa</c:v>
                </c:pt>
                <c:pt idx="2">
                  <c:v> HCRb</c:v>
                </c:pt>
                <c:pt idx="3">
                  <c:v>HCRc</c:v>
                </c:pt>
                <c:pt idx="4">
                  <c:v> HCRd</c:v>
                </c:pt>
              </c:strCache>
            </c:strRef>
          </c:cat>
          <c:val>
            <c:numRef>
              <c:f>' Yeast'!$G$127</c:f>
              <c:numCache>
                <c:formatCode>General</c:formatCode>
                <c:ptCount val="1"/>
                <c:pt idx="0">
                  <c:v>6214.644170810545</c:v>
                </c:pt>
              </c:numCache>
            </c:numRef>
          </c:val>
        </c:ser>
        <c:ser>
          <c:idx val="1"/>
          <c:order val="1"/>
          <c:tx>
            <c:strRef>
              <c:f>' Yeast'!$F$128</c:f>
              <c:strCache>
                <c:ptCount val="1"/>
                <c:pt idx="0">
                  <c:v>HCRa</c:v>
                </c:pt>
              </c:strCache>
            </c:strRef>
          </c:tx>
          <c:spPr>
            <a:pattFill prst="wdUpDiag">
              <a:fgClr>
                <a:schemeClr val="tx2">
                  <a:lumMod val="60000"/>
                  <a:lumOff val="40000"/>
                </a:schemeClr>
              </a:fgClr>
              <a:bgClr>
                <a:prstClr val="white"/>
              </a:bgClr>
            </a:patt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 Yeast'!$H$128</c:f>
                <c:numCache>
                  <c:formatCode>General</c:formatCode>
                  <c:ptCount val="1"/>
                  <c:pt idx="0">
                    <c:v>3321.061254736175</c:v>
                  </c:pt>
                </c:numCache>
              </c:numRef>
            </c:plus>
            <c:minus>
              <c:numRef>
                <c:f>' Yeast'!$H$128</c:f>
                <c:numCache>
                  <c:formatCode>General</c:formatCode>
                  <c:ptCount val="1"/>
                  <c:pt idx="0">
                    <c:v>3321.061254736175</c:v>
                  </c:pt>
                </c:numCache>
              </c:numRef>
            </c:minus>
          </c:errBars>
          <c:cat>
            <c:strRef>
              <c:f>' Yeast'!$F$127:$F$131</c:f>
              <c:strCache>
                <c:ptCount val="5"/>
                <c:pt idx="0">
                  <c:v>HCR</c:v>
                </c:pt>
                <c:pt idx="1">
                  <c:v>HCRa</c:v>
                </c:pt>
                <c:pt idx="2">
                  <c:v> HCRb</c:v>
                </c:pt>
                <c:pt idx="3">
                  <c:v>HCRc</c:v>
                </c:pt>
                <c:pt idx="4">
                  <c:v> HCRd</c:v>
                </c:pt>
              </c:strCache>
            </c:strRef>
          </c:cat>
          <c:val>
            <c:numRef>
              <c:f>' Yeast'!$G$128</c:f>
              <c:numCache>
                <c:formatCode>General</c:formatCode>
                <c:ptCount val="1"/>
                <c:pt idx="0">
                  <c:v>16210.69015504318</c:v>
                </c:pt>
              </c:numCache>
            </c:numRef>
          </c:val>
        </c:ser>
        <c:ser>
          <c:idx val="2"/>
          <c:order val="2"/>
          <c:tx>
            <c:strRef>
              <c:f>' Yeast'!$F$129</c:f>
              <c:strCache>
                <c:ptCount val="1"/>
                <c:pt idx="0">
                  <c:v> HCRb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 Yeast'!$H$129</c:f>
                <c:numCache>
                  <c:formatCode>General</c:formatCode>
                  <c:ptCount val="1"/>
                  <c:pt idx="0">
                    <c:v>798.4558002135316</c:v>
                  </c:pt>
                </c:numCache>
              </c:numRef>
            </c:plus>
            <c:minus>
              <c:numRef>
                <c:f>' Yeast'!$H$129</c:f>
                <c:numCache>
                  <c:formatCode>General</c:formatCode>
                  <c:ptCount val="1"/>
                  <c:pt idx="0">
                    <c:v>798.4558002135316</c:v>
                  </c:pt>
                </c:numCache>
              </c:numRef>
            </c:minus>
          </c:errBars>
          <c:cat>
            <c:strRef>
              <c:f>' Yeast'!$F$127:$F$131</c:f>
              <c:strCache>
                <c:ptCount val="5"/>
                <c:pt idx="0">
                  <c:v>HCR</c:v>
                </c:pt>
                <c:pt idx="1">
                  <c:v>HCRa</c:v>
                </c:pt>
                <c:pt idx="2">
                  <c:v> HCRb</c:v>
                </c:pt>
                <c:pt idx="3">
                  <c:v>HCRc</c:v>
                </c:pt>
                <c:pt idx="4">
                  <c:v> HCRd</c:v>
                </c:pt>
              </c:strCache>
            </c:strRef>
          </c:cat>
          <c:val>
            <c:numRef>
              <c:f>' Yeast'!$G$129</c:f>
              <c:numCache>
                <c:formatCode>General</c:formatCode>
                <c:ptCount val="1"/>
                <c:pt idx="0">
                  <c:v>3897.937140366915</c:v>
                </c:pt>
              </c:numCache>
            </c:numRef>
          </c:val>
        </c:ser>
        <c:ser>
          <c:idx val="3"/>
          <c:order val="3"/>
          <c:tx>
            <c:strRef>
              <c:f>' Yeast'!$F$130</c:f>
              <c:strCache>
                <c:ptCount val="1"/>
                <c:pt idx="0">
                  <c:v>HCRc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 Yeast'!$H$130</c:f>
                <c:numCache>
                  <c:formatCode>General</c:formatCode>
                  <c:ptCount val="1"/>
                  <c:pt idx="0">
                    <c:v>2215.164210705741</c:v>
                  </c:pt>
                </c:numCache>
              </c:numRef>
            </c:plus>
            <c:minus>
              <c:numRef>
                <c:f>' Yeast'!$H$130</c:f>
                <c:numCache>
                  <c:formatCode>General</c:formatCode>
                  <c:ptCount val="1"/>
                  <c:pt idx="0">
                    <c:v>2215.164210705741</c:v>
                  </c:pt>
                </c:numCache>
              </c:numRef>
            </c:minus>
          </c:errBars>
          <c:cat>
            <c:strRef>
              <c:f>' Yeast'!$F$127:$F$131</c:f>
              <c:strCache>
                <c:ptCount val="5"/>
                <c:pt idx="0">
                  <c:v>HCR</c:v>
                </c:pt>
                <c:pt idx="1">
                  <c:v>HCRa</c:v>
                </c:pt>
                <c:pt idx="2">
                  <c:v> HCRb</c:v>
                </c:pt>
                <c:pt idx="3">
                  <c:v>HCRc</c:v>
                </c:pt>
                <c:pt idx="4">
                  <c:v> HCRd</c:v>
                </c:pt>
              </c:strCache>
            </c:strRef>
          </c:cat>
          <c:val>
            <c:numRef>
              <c:f>' Yeast'!$G$130</c:f>
              <c:numCache>
                <c:formatCode>General</c:formatCode>
                <c:ptCount val="1"/>
                <c:pt idx="0">
                  <c:v>7641.514017904551</c:v>
                </c:pt>
              </c:numCache>
            </c:numRef>
          </c:val>
        </c:ser>
        <c:ser>
          <c:idx val="4"/>
          <c:order val="4"/>
          <c:tx>
            <c:strRef>
              <c:f>' Yeast'!$F$131</c:f>
              <c:strCache>
                <c:ptCount val="1"/>
                <c:pt idx="0">
                  <c:v> HCRd</c:v>
                </c:pt>
              </c:strCache>
            </c:strRef>
          </c:tx>
          <c:spPr>
            <a:pattFill prst="wdUpDiag">
              <a:fgClr>
                <a:schemeClr val="tx2">
                  <a:lumMod val="60000"/>
                  <a:lumOff val="40000"/>
                </a:schemeClr>
              </a:fgClr>
              <a:bgClr>
                <a:prstClr val="white"/>
              </a:bgClr>
            </a:patt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 Yeast'!$H$131</c:f>
                <c:numCache>
                  <c:formatCode>General</c:formatCode>
                  <c:ptCount val="1"/>
                  <c:pt idx="0">
                    <c:v>5279.22243254767</c:v>
                  </c:pt>
                </c:numCache>
              </c:numRef>
            </c:plus>
            <c:minus>
              <c:numRef>
                <c:f>' Yeast'!$H$131</c:f>
                <c:numCache>
                  <c:formatCode>General</c:formatCode>
                  <c:ptCount val="1"/>
                  <c:pt idx="0">
                    <c:v>5279.22243254767</c:v>
                  </c:pt>
                </c:numCache>
              </c:numRef>
            </c:minus>
          </c:errBars>
          <c:cat>
            <c:strRef>
              <c:f>' Yeast'!$F$127:$F$131</c:f>
              <c:strCache>
                <c:ptCount val="5"/>
                <c:pt idx="0">
                  <c:v>HCR</c:v>
                </c:pt>
                <c:pt idx="1">
                  <c:v>HCRa</c:v>
                </c:pt>
                <c:pt idx="2">
                  <c:v> HCRb</c:v>
                </c:pt>
                <c:pt idx="3">
                  <c:v>HCRc</c:v>
                </c:pt>
                <c:pt idx="4">
                  <c:v> HCRd</c:v>
                </c:pt>
              </c:strCache>
            </c:strRef>
          </c:cat>
          <c:val>
            <c:numRef>
              <c:f>' Yeast'!$G$131</c:f>
              <c:numCache>
                <c:formatCode>General</c:formatCode>
                <c:ptCount val="1"/>
                <c:pt idx="0">
                  <c:v>17172.62240700021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50"/>
        <c:axId val="-2082545272"/>
        <c:axId val="-2082548232"/>
      </c:barChart>
      <c:catAx>
        <c:axId val="-2082545272"/>
        <c:scaling>
          <c:orientation val="minMax"/>
        </c:scaling>
        <c:delete val="1"/>
        <c:axPos val="b"/>
        <c:majorTickMark val="out"/>
        <c:minorTickMark val="none"/>
        <c:tickLblPos val="nextTo"/>
        <c:crossAx val="-2082548232"/>
        <c:crosses val="autoZero"/>
        <c:auto val="1"/>
        <c:lblAlgn val="ctr"/>
        <c:lblOffset val="100"/>
        <c:noMultiLvlLbl val="0"/>
      </c:catAx>
      <c:valAx>
        <c:axId val="-2082548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25452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3"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3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9919" cy="582341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9919" cy="582341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882650</xdr:colOff>
      <xdr:row>109</xdr:row>
      <xdr:rowOff>44450</xdr:rowOff>
    </xdr:from>
    <xdr:to>
      <xdr:col>21</xdr:col>
      <xdr:colOff>476250</xdr:colOff>
      <xdr:row>127</xdr:row>
      <xdr:rowOff>44450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977900</xdr:colOff>
      <xdr:row>140</xdr:row>
      <xdr:rowOff>95250</xdr:rowOff>
    </xdr:from>
    <xdr:to>
      <xdr:col>21</xdr:col>
      <xdr:colOff>571500</xdr:colOff>
      <xdr:row>153</xdr:row>
      <xdr:rowOff>57150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31750</xdr:colOff>
      <xdr:row>121</xdr:row>
      <xdr:rowOff>88900</xdr:rowOff>
    </xdr:from>
    <xdr:to>
      <xdr:col>13</xdr:col>
      <xdr:colOff>793750</xdr:colOff>
      <xdr:row>131</xdr:row>
      <xdr:rowOff>63500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3" tint="0.59999389629810485"/>
  </sheetPr>
  <dimension ref="A1:DB224"/>
  <sheetViews>
    <sheetView tabSelected="1" topLeftCell="A137" workbookViewId="0">
      <selection activeCell="I151" sqref="I151"/>
    </sheetView>
  </sheetViews>
  <sheetFormatPr baseColWidth="10" defaultRowHeight="12" x14ac:dyDescent="0"/>
  <cols>
    <col min="1" max="5" width="10.7109375" style="7"/>
    <col min="6" max="6" width="11.42578125" style="7" bestFit="1" customWidth="1"/>
    <col min="7" max="9" width="10.7109375" style="7"/>
    <col min="10" max="10" width="10.7109375" style="15"/>
    <col min="11" max="12" width="10.7109375" style="7"/>
    <col min="13" max="13" width="14.7109375" style="7" customWidth="1"/>
    <col min="14" max="16" width="10.7109375" style="7"/>
    <col min="17" max="17" width="13.140625" style="7" customWidth="1"/>
    <col min="18" max="16384" width="10.7109375" style="7"/>
  </cols>
  <sheetData>
    <row r="1" spans="1:20" s="1" customFormat="1" ht="11">
      <c r="A1" s="4" t="s">
        <v>1</v>
      </c>
      <c r="B1" s="5" t="s">
        <v>2</v>
      </c>
      <c r="C1" s="5" t="s">
        <v>2</v>
      </c>
      <c r="D1" s="5" t="s">
        <v>2</v>
      </c>
      <c r="E1" s="5" t="s">
        <v>2</v>
      </c>
      <c r="F1" s="6" t="s">
        <v>3</v>
      </c>
      <c r="G1" s="6" t="s">
        <v>3</v>
      </c>
      <c r="H1" s="6" t="s">
        <v>3</v>
      </c>
      <c r="I1" s="6" t="s">
        <v>3</v>
      </c>
      <c r="J1" s="14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85</v>
      </c>
      <c r="Q1" s="1" t="s">
        <v>84</v>
      </c>
      <c r="R1" s="1" t="s">
        <v>86</v>
      </c>
      <c r="S1" s="1" t="s">
        <v>88</v>
      </c>
      <c r="T1" s="1" t="s">
        <v>87</v>
      </c>
    </row>
    <row r="2" spans="1:20">
      <c r="A2" s="1" t="s">
        <v>0</v>
      </c>
      <c r="B2" s="2">
        <v>0.65699900437855574</v>
      </c>
      <c r="C2" s="2">
        <v>0.65870557942636154</v>
      </c>
      <c r="D2" s="2">
        <v>0.64824957137825567</v>
      </c>
      <c r="E2" s="2">
        <v>0.63825275194926245</v>
      </c>
      <c r="F2" s="3">
        <v>46427</v>
      </c>
      <c r="G2" s="3">
        <v>46169</v>
      </c>
      <c r="H2" s="3">
        <v>46641</v>
      </c>
      <c r="I2" s="3">
        <v>46885</v>
      </c>
      <c r="J2" s="15">
        <f>F2/B2</f>
        <v>70665.251683165814</v>
      </c>
      <c r="K2" s="7">
        <f t="shared" ref="K2:M17" si="0">G2/C2</f>
        <v>70090.494815918515</v>
      </c>
      <c r="L2" s="7">
        <f t="shared" si="0"/>
        <v>71949.141286488913</v>
      </c>
      <c r="M2" s="7">
        <f t="shared" si="0"/>
        <v>73458.35933618834</v>
      </c>
      <c r="N2" s="7">
        <f>AVERAGE(J2:M9)</f>
        <v>74345.250032609052</v>
      </c>
      <c r="O2" s="7">
        <f>STDEV(J2:M9)</f>
        <v>7076.9692771204445</v>
      </c>
      <c r="P2" s="7">
        <f>O2/N2</f>
        <v>9.5190604295719891E-2</v>
      </c>
      <c r="Q2" s="7">
        <f>N2/N10</f>
        <v>2.4491609694578762</v>
      </c>
      <c r="R2" s="7">
        <f>Q2*P2</f>
        <v>0.23313711270018642</v>
      </c>
      <c r="S2" s="15">
        <f>MEDIAN(J2:M9)</f>
        <v>73965.104864993074</v>
      </c>
      <c r="T2" s="7">
        <f>O2/S2</f>
        <v>9.5679838351312899E-2</v>
      </c>
    </row>
    <row r="3" spans="1:20">
      <c r="A3" s="1" t="s">
        <v>0</v>
      </c>
      <c r="B3" s="2">
        <v>0.54596726437117271</v>
      </c>
      <c r="C3" s="2">
        <v>0.51629630008951799</v>
      </c>
      <c r="D3" s="2">
        <v>0.48948930922806805</v>
      </c>
      <c r="E3" s="2">
        <v>0.4934819742594001</v>
      </c>
      <c r="F3" s="3">
        <v>31567</v>
      </c>
      <c r="G3" s="3">
        <v>32327</v>
      </c>
      <c r="H3" s="3">
        <v>34544</v>
      </c>
      <c r="I3" s="3">
        <v>32989</v>
      </c>
      <c r="J3" s="15">
        <f>F3/B3</f>
        <v>57818.484843331848</v>
      </c>
      <c r="K3" s="7">
        <f t="shared" si="0"/>
        <v>62613.270702104557</v>
      </c>
      <c r="L3" s="7">
        <f t="shared" si="0"/>
        <v>70571.510651532721</v>
      </c>
      <c r="M3" s="7">
        <f t="shared" si="0"/>
        <v>66849.452909619853</v>
      </c>
    </row>
    <row r="4" spans="1:20">
      <c r="A4" s="1" t="s">
        <v>0</v>
      </c>
      <c r="B4" s="2">
        <v>0.67217872387793076</v>
      </c>
      <c r="C4" s="2">
        <v>0.66430316668643208</v>
      </c>
      <c r="D4" s="2">
        <v>0.66136947705823534</v>
      </c>
      <c r="E4" s="2">
        <v>0.65924848056498497</v>
      </c>
      <c r="F4" s="3">
        <v>49137</v>
      </c>
      <c r="G4" s="3">
        <v>49164</v>
      </c>
      <c r="H4" s="3">
        <v>49473</v>
      </c>
      <c r="I4" s="3">
        <v>49314</v>
      </c>
      <c r="J4" s="15">
        <f t="shared" ref="J4:J73" si="1">F4/B4</f>
        <v>73101.093882470755</v>
      </c>
      <c r="K4" s="7">
        <f t="shared" si="0"/>
        <v>74008.378200621548</v>
      </c>
      <c r="L4" s="7">
        <f t="shared" si="0"/>
        <v>74803.875467696809</v>
      </c>
      <c r="M4" s="7">
        <f t="shared" si="0"/>
        <v>74803.357844279337</v>
      </c>
    </row>
    <row r="5" spans="1:20">
      <c r="A5" s="1" t="s">
        <v>0</v>
      </c>
      <c r="B5" s="2">
        <v>0.6064496547247531</v>
      </c>
      <c r="C5" s="2">
        <v>0.59897976366363581</v>
      </c>
      <c r="D5" s="2">
        <v>0.59561796572676584</v>
      </c>
      <c r="E5" s="2">
        <v>0.5910466028905248</v>
      </c>
      <c r="F5" s="3">
        <v>44492</v>
      </c>
      <c r="G5" s="3">
        <v>45316</v>
      </c>
      <c r="H5" s="3">
        <v>45684</v>
      </c>
      <c r="I5" s="3">
        <v>45609</v>
      </c>
      <c r="J5" s="15">
        <f t="shared" si="1"/>
        <v>73364.704973232132</v>
      </c>
      <c r="K5" s="7">
        <f t="shared" si="0"/>
        <v>75655.31049467597</v>
      </c>
      <c r="L5" s="7">
        <f t="shared" si="0"/>
        <v>76700.17129899186</v>
      </c>
      <c r="M5" s="7">
        <f t="shared" si="0"/>
        <v>77166.503921938318</v>
      </c>
      <c r="Q5" s="15"/>
    </row>
    <row r="6" spans="1:20">
      <c r="A6" s="1" t="s">
        <v>0</v>
      </c>
      <c r="B6" s="2">
        <v>0.89199887420795398</v>
      </c>
      <c r="C6" s="2">
        <v>0.91690273794001398</v>
      </c>
      <c r="D6" s="2">
        <v>0.93404223865223102</v>
      </c>
      <c r="E6" s="2">
        <v>0.94752650345224199</v>
      </c>
      <c r="F6" s="3">
        <v>76059</v>
      </c>
      <c r="G6" s="3">
        <v>75446</v>
      </c>
      <c r="H6" s="3">
        <v>76143</v>
      </c>
      <c r="I6" s="3">
        <v>75391</v>
      </c>
      <c r="J6" s="15">
        <f t="shared" si="1"/>
        <v>85268.044836420013</v>
      </c>
      <c r="K6" s="7">
        <f t="shared" si="0"/>
        <v>82283.536604441746</v>
      </c>
      <c r="L6" s="7">
        <f t="shared" si="0"/>
        <v>81519.867998549991</v>
      </c>
      <c r="M6" s="7">
        <f t="shared" si="0"/>
        <v>79566.11210907402</v>
      </c>
    </row>
    <row r="7" spans="1:20">
      <c r="A7" s="1" t="s">
        <v>0</v>
      </c>
      <c r="B7" s="2">
        <v>0.79572660554541597</v>
      </c>
      <c r="C7" s="2">
        <v>0.79197107090484598</v>
      </c>
      <c r="D7" s="2">
        <v>0.77495213268067198</v>
      </c>
      <c r="E7" s="2">
        <v>0.78125613849293896</v>
      </c>
      <c r="F7" s="3">
        <v>53239</v>
      </c>
      <c r="G7" s="3">
        <v>52410</v>
      </c>
      <c r="H7" s="3">
        <v>52473</v>
      </c>
      <c r="I7" s="3">
        <v>55296</v>
      </c>
      <c r="J7" s="15">
        <f t="shared" si="1"/>
        <v>66906.14543861874</v>
      </c>
      <c r="K7" s="7">
        <f t="shared" si="0"/>
        <v>66176.65963495399</v>
      </c>
      <c r="L7" s="7">
        <f t="shared" si="0"/>
        <v>67711.278912786875</v>
      </c>
      <c r="M7" s="7">
        <f t="shared" si="0"/>
        <v>70778.323875531089</v>
      </c>
    </row>
    <row r="8" spans="1:20">
      <c r="A8" s="1" t="s">
        <v>0</v>
      </c>
      <c r="B8" s="2">
        <v>0.79070659575333813</v>
      </c>
      <c r="C8" s="2">
        <v>0.81774218453972314</v>
      </c>
      <c r="D8" s="2">
        <v>0.81614612322407409</v>
      </c>
      <c r="E8" s="2">
        <v>0.814020604592955</v>
      </c>
      <c r="F8" s="3">
        <v>61547</v>
      </c>
      <c r="G8" s="3">
        <v>60449</v>
      </c>
      <c r="H8" s="3">
        <v>60049</v>
      </c>
      <c r="I8" s="3">
        <v>60397</v>
      </c>
      <c r="J8" s="15">
        <f t="shared" si="1"/>
        <v>77837.974705853674</v>
      </c>
      <c r="K8" s="7">
        <f t="shared" si="0"/>
        <v>73921.831529364616</v>
      </c>
      <c r="L8" s="7">
        <f t="shared" si="0"/>
        <v>73576.285289188905</v>
      </c>
      <c r="M8" s="7">
        <f t="shared" si="0"/>
        <v>74195.910593935245</v>
      </c>
    </row>
    <row r="9" spans="1:20">
      <c r="A9" s="1" t="s">
        <v>0</v>
      </c>
      <c r="B9" s="2">
        <v>0.41453192307062792</v>
      </c>
      <c r="C9" s="2">
        <v>0.44034437356413414</v>
      </c>
      <c r="D9" s="2">
        <v>0.4408398293649281</v>
      </c>
      <c r="E9" s="2">
        <v>0.46606168598000708</v>
      </c>
      <c r="F9" s="3">
        <v>32383</v>
      </c>
      <c r="G9" s="3">
        <v>33468</v>
      </c>
      <c r="H9" s="3">
        <v>39337</v>
      </c>
      <c r="I9" s="3">
        <v>43032</v>
      </c>
      <c r="J9" s="15">
        <f t="shared" si="1"/>
        <v>78119.435917321593</v>
      </c>
      <c r="K9" s="7">
        <f t="shared" si="0"/>
        <v>76004.150408715373</v>
      </c>
      <c r="L9" s="7">
        <f t="shared" si="0"/>
        <v>89231.955417160716</v>
      </c>
      <c r="M9" s="7">
        <f t="shared" si="0"/>
        <v>92331.125459315212</v>
      </c>
    </row>
    <row r="10" spans="1:20">
      <c r="A10" s="1" t="s">
        <v>10</v>
      </c>
      <c r="B10" s="2">
        <v>0.6812362728939273</v>
      </c>
      <c r="C10" s="2">
        <v>0.66952110621565686</v>
      </c>
      <c r="D10" s="2">
        <v>0.66481685142648916</v>
      </c>
      <c r="E10" s="2">
        <v>0.67548651796905645</v>
      </c>
      <c r="F10" s="3">
        <v>20100</v>
      </c>
      <c r="G10" s="3">
        <v>20708</v>
      </c>
      <c r="H10" s="3">
        <v>20663</v>
      </c>
      <c r="I10" s="3">
        <v>20729</v>
      </c>
      <c r="J10" s="15">
        <f t="shared" si="1"/>
        <v>29505.181681847545</v>
      </c>
      <c r="K10" s="7">
        <f t="shared" si="0"/>
        <v>30929.570117734012</v>
      </c>
      <c r="L10" s="7">
        <f t="shared" si="0"/>
        <v>31080.740441015689</v>
      </c>
      <c r="M10" s="7">
        <f t="shared" si="0"/>
        <v>30687.51107324037</v>
      </c>
      <c r="N10" s="15">
        <f>AVERAGE(J10:M25)</f>
        <v>30355.395565962099</v>
      </c>
      <c r="O10" s="7">
        <f>STDEV(J10:M25)</f>
        <v>4079.8423383591789</v>
      </c>
    </row>
    <row r="11" spans="1:20">
      <c r="A11" s="1" t="s">
        <v>10</v>
      </c>
      <c r="B11" s="2">
        <v>0.36144897146057042</v>
      </c>
      <c r="C11" s="2">
        <v>0.36413411043995925</v>
      </c>
      <c r="D11" s="2">
        <v>0.38088356680522611</v>
      </c>
      <c r="E11" s="2">
        <v>0.38001880657444304</v>
      </c>
      <c r="F11" s="3">
        <v>12170</v>
      </c>
      <c r="G11" s="3">
        <v>12348</v>
      </c>
      <c r="H11" s="3">
        <v>12681</v>
      </c>
      <c r="I11" s="3">
        <v>13659</v>
      </c>
      <c r="J11" s="15">
        <f t="shared" si="1"/>
        <v>33670.036328565388</v>
      </c>
      <c r="K11" s="7">
        <f t="shared" si="0"/>
        <v>33910.583068091932</v>
      </c>
      <c r="L11" s="7">
        <f t="shared" si="0"/>
        <v>33293.639067617565</v>
      </c>
      <c r="M11" s="7">
        <f t="shared" si="0"/>
        <v>35942.95798969701</v>
      </c>
    </row>
    <row r="12" spans="1:20">
      <c r="A12" s="1" t="s">
        <v>10</v>
      </c>
      <c r="B12" s="2">
        <v>0.68049616356679066</v>
      </c>
      <c r="C12" s="2">
        <v>0.68613107396685014</v>
      </c>
      <c r="D12" s="2">
        <v>0.6813180412708113</v>
      </c>
      <c r="E12" s="2">
        <v>0.68024339154013425</v>
      </c>
      <c r="F12" s="3">
        <v>22246</v>
      </c>
      <c r="G12" s="3">
        <v>22227</v>
      </c>
      <c r="H12" s="3">
        <v>22351</v>
      </c>
      <c r="I12" s="3">
        <v>22455</v>
      </c>
      <c r="J12" s="15">
        <f t="shared" si="1"/>
        <v>32690.852926192223</v>
      </c>
      <c r="K12" s="7">
        <f t="shared" si="0"/>
        <v>32394.684985618183</v>
      </c>
      <c r="L12" s="7">
        <f t="shared" si="0"/>
        <v>32805.530818339052</v>
      </c>
      <c r="M12" s="7">
        <f t="shared" si="0"/>
        <v>33010.243508812033</v>
      </c>
    </row>
    <row r="13" spans="1:20">
      <c r="A13" s="1" t="s">
        <v>10</v>
      </c>
      <c r="B13" s="2">
        <v>0.61941589044010792</v>
      </c>
      <c r="C13" s="2">
        <v>0.61246148961136704</v>
      </c>
      <c r="D13" s="2">
        <v>0.589256786089983</v>
      </c>
      <c r="E13" s="2">
        <v>0.58863591497800338</v>
      </c>
      <c r="F13" s="3">
        <v>19462</v>
      </c>
      <c r="G13" s="3">
        <v>19531</v>
      </c>
      <c r="H13" s="3">
        <v>19658</v>
      </c>
      <c r="I13" s="3">
        <v>19554</v>
      </c>
      <c r="J13" s="15">
        <f t="shared" si="1"/>
        <v>31419.923673853187</v>
      </c>
      <c r="K13" s="7">
        <f t="shared" si="0"/>
        <v>31889.351953203219</v>
      </c>
      <c r="L13" s="7">
        <f t="shared" si="0"/>
        <v>33360.667987280685</v>
      </c>
      <c r="M13" s="7">
        <f t="shared" si="0"/>
        <v>33219.175898790869</v>
      </c>
    </row>
    <row r="14" spans="1:20">
      <c r="A14" s="1" t="s">
        <v>11</v>
      </c>
      <c r="B14" s="2">
        <v>0.42539989820723095</v>
      </c>
      <c r="C14" s="2">
        <v>0.47549827187906768</v>
      </c>
      <c r="D14" s="2">
        <v>0.44528718251254884</v>
      </c>
      <c r="E14" s="2">
        <v>0.447648672519663</v>
      </c>
      <c r="F14" s="3">
        <v>11145</v>
      </c>
      <c r="G14" s="3">
        <v>12754</v>
      </c>
      <c r="H14" s="3">
        <v>11814</v>
      </c>
      <c r="I14" s="3">
        <v>11493</v>
      </c>
      <c r="J14" s="15">
        <f t="shared" si="1"/>
        <v>26198.877919267346</v>
      </c>
      <c r="K14" s="7">
        <f t="shared" si="0"/>
        <v>26822.389805117302</v>
      </c>
      <c r="L14" s="7">
        <f t="shared" si="0"/>
        <v>26531.192596515091</v>
      </c>
      <c r="M14" s="7">
        <f t="shared" si="0"/>
        <v>25674.151864027182</v>
      </c>
    </row>
    <row r="15" spans="1:20">
      <c r="A15" s="1" t="s">
        <v>11</v>
      </c>
      <c r="B15" s="2">
        <v>0.19818330324788222</v>
      </c>
      <c r="C15" s="2">
        <v>0.20004922815456325</v>
      </c>
      <c r="D15" s="2">
        <v>0.2007725208760284</v>
      </c>
      <c r="E15" s="2">
        <v>0.21559912699820583</v>
      </c>
      <c r="F15" s="3">
        <v>5207</v>
      </c>
      <c r="G15" s="3">
        <v>5666</v>
      </c>
      <c r="H15" s="3">
        <v>7010</v>
      </c>
      <c r="I15" s="3">
        <v>7530</v>
      </c>
      <c r="J15" s="15">
        <f t="shared" si="1"/>
        <v>26273.656330610393</v>
      </c>
      <c r="K15" s="7">
        <f t="shared" si="0"/>
        <v>28323.028547864731</v>
      </c>
      <c r="L15" s="7">
        <f t="shared" si="0"/>
        <v>34915.136640279998</v>
      </c>
      <c r="M15" s="7">
        <f t="shared" si="0"/>
        <v>34925.929918364942</v>
      </c>
    </row>
    <row r="16" spans="1:20">
      <c r="A16" s="1" t="s">
        <v>11</v>
      </c>
      <c r="B16" s="2">
        <v>0.44403958811924449</v>
      </c>
      <c r="C16" s="2">
        <v>0.41790125949048257</v>
      </c>
      <c r="D16" s="2">
        <v>0.37033393902494544</v>
      </c>
      <c r="E16" s="2">
        <v>0.37980709997668444</v>
      </c>
      <c r="F16" s="3">
        <v>14055</v>
      </c>
      <c r="G16" s="3">
        <v>15077</v>
      </c>
      <c r="H16" s="3">
        <v>16622</v>
      </c>
      <c r="I16" s="3">
        <v>16167</v>
      </c>
      <c r="J16" s="15">
        <f t="shared" si="1"/>
        <v>31652.583184149797</v>
      </c>
      <c r="K16" s="7">
        <f t="shared" si="0"/>
        <v>36077.90035948281</v>
      </c>
      <c r="L16" s="7">
        <f t="shared" si="0"/>
        <v>44883.814979972318</v>
      </c>
      <c r="M16" s="7">
        <f t="shared" si="0"/>
        <v>42566.344865571125</v>
      </c>
    </row>
    <row r="17" spans="1:16">
      <c r="A17" s="1" t="s">
        <v>11</v>
      </c>
      <c r="B17" s="2">
        <v>0.30270091069435834</v>
      </c>
      <c r="C17" s="2">
        <v>0.29705890023668391</v>
      </c>
      <c r="D17" s="2">
        <v>0.32174582791877254</v>
      </c>
      <c r="E17" s="2">
        <v>0.29521844545373505</v>
      </c>
      <c r="F17" s="3">
        <v>8801</v>
      </c>
      <c r="G17" s="3">
        <v>9422</v>
      </c>
      <c r="H17" s="3">
        <v>10153</v>
      </c>
      <c r="I17" s="3">
        <v>8895</v>
      </c>
      <c r="J17" s="15">
        <f t="shared" si="1"/>
        <v>29074.90426709189</v>
      </c>
      <c r="K17" s="7">
        <f t="shared" si="0"/>
        <v>31717.61557217424</v>
      </c>
      <c r="L17" s="7">
        <f t="shared" si="0"/>
        <v>31555.964736746209</v>
      </c>
      <c r="M17" s="7">
        <f t="shared" si="0"/>
        <v>30130.231145716043</v>
      </c>
    </row>
    <row r="18" spans="1:16">
      <c r="A18" s="1" t="s">
        <v>12</v>
      </c>
      <c r="B18" s="2">
        <v>0.65566444348403219</v>
      </c>
      <c r="C18" s="2">
        <v>0.63473590820173609</v>
      </c>
      <c r="D18" s="2">
        <v>0.64730897504642881</v>
      </c>
      <c r="E18" s="2">
        <v>0.68118245250507714</v>
      </c>
      <c r="F18" s="3">
        <v>22740</v>
      </c>
      <c r="G18" s="3">
        <v>23537</v>
      </c>
      <c r="H18" s="3">
        <v>23268</v>
      </c>
      <c r="I18" s="3">
        <v>23455</v>
      </c>
      <c r="J18" s="15">
        <f t="shared" si="1"/>
        <v>34682.374842786179</v>
      </c>
      <c r="K18" s="7">
        <f t="shared" ref="K18:K98" si="2">G18/C18</f>
        <v>37081.563680054649</v>
      </c>
      <c r="L18" s="7">
        <f t="shared" ref="L18:L98" si="3">H18/D18</f>
        <v>35945.739819737682</v>
      </c>
      <c r="M18" s="7">
        <f t="shared" ref="M18:M98" si="4">I18/E18</f>
        <v>34432.771886215283</v>
      </c>
    </row>
    <row r="19" spans="1:16">
      <c r="A19" s="1" t="s">
        <v>12</v>
      </c>
      <c r="B19" s="2">
        <v>0.57615213232614382</v>
      </c>
      <c r="C19" s="2">
        <v>0.61990342862649417</v>
      </c>
      <c r="D19" s="2">
        <v>0.62658527676090836</v>
      </c>
      <c r="E19" s="2">
        <v>0.62237279901900888</v>
      </c>
      <c r="F19" s="3">
        <v>17417</v>
      </c>
      <c r="G19" s="3">
        <v>19049</v>
      </c>
      <c r="H19" s="3">
        <v>19672</v>
      </c>
      <c r="I19" s="3">
        <v>20422</v>
      </c>
      <c r="J19" s="15">
        <f t="shared" si="1"/>
        <v>30229.86295248269</v>
      </c>
      <c r="K19" s="7">
        <f t="shared" si="2"/>
        <v>30728.979902896219</v>
      </c>
      <c r="L19" s="7">
        <f t="shared" si="3"/>
        <v>31395.566939735829</v>
      </c>
      <c r="M19" s="7">
        <f t="shared" si="4"/>
        <v>32813.130702674331</v>
      </c>
      <c r="O19" s="15"/>
      <c r="P19" s="15"/>
    </row>
    <row r="20" spans="1:16">
      <c r="A20" s="1" t="s">
        <v>12</v>
      </c>
      <c r="B20" s="2">
        <v>0.64408784502434524</v>
      </c>
      <c r="C20" s="2">
        <v>0.62801693983409501</v>
      </c>
      <c r="D20" s="2">
        <v>0.60888798786810061</v>
      </c>
      <c r="E20" s="2">
        <v>0.60641830164580313</v>
      </c>
      <c r="F20" s="3">
        <v>16205</v>
      </c>
      <c r="G20" s="3">
        <v>16030</v>
      </c>
      <c r="H20" s="3">
        <v>16159</v>
      </c>
      <c r="I20" s="3">
        <v>15905</v>
      </c>
      <c r="J20" s="15">
        <f t="shared" si="1"/>
        <v>25159.61157346089</v>
      </c>
      <c r="K20" s="7">
        <f t="shared" si="2"/>
        <v>25524.789194754347</v>
      </c>
      <c r="L20" s="7">
        <f t="shared" si="3"/>
        <v>26538.542920804703</v>
      </c>
      <c r="M20" s="7">
        <f t="shared" si="4"/>
        <v>26227.770429807697</v>
      </c>
    </row>
    <row r="21" spans="1:16">
      <c r="A21" s="1" t="s">
        <v>12</v>
      </c>
      <c r="B21" s="2">
        <v>0.67250499609430303</v>
      </c>
      <c r="C21" s="2">
        <v>0.67067167918664672</v>
      </c>
      <c r="D21" s="2">
        <v>0.66060377816709437</v>
      </c>
      <c r="E21" s="2">
        <v>0.66072585404799766</v>
      </c>
      <c r="F21" s="3">
        <v>17955</v>
      </c>
      <c r="G21" s="3">
        <v>17556</v>
      </c>
      <c r="H21" s="3">
        <v>17500</v>
      </c>
      <c r="I21" s="3">
        <v>17512</v>
      </c>
      <c r="J21" s="15">
        <f t="shared" si="1"/>
        <v>26698.686410178332</v>
      </c>
      <c r="K21" s="7">
        <f t="shared" si="2"/>
        <v>26176.742726472272</v>
      </c>
      <c r="L21" s="7">
        <f t="shared" si="3"/>
        <v>26490.917215997993</v>
      </c>
      <c r="M21" s="7">
        <f t="shared" si="4"/>
        <v>26504.184591402201</v>
      </c>
    </row>
    <row r="22" spans="1:16">
      <c r="A22" s="1" t="s">
        <v>13</v>
      </c>
      <c r="B22" s="2">
        <v>0.81546299770867492</v>
      </c>
      <c r="C22" s="2">
        <v>0.79450120579165662</v>
      </c>
      <c r="D22" s="2">
        <v>0.78572152649371085</v>
      </c>
      <c r="E22" s="2">
        <v>0.77364556313183719</v>
      </c>
      <c r="F22" s="3">
        <v>21988</v>
      </c>
      <c r="G22" s="3">
        <v>21942</v>
      </c>
      <c r="H22" s="3">
        <v>21451</v>
      </c>
      <c r="I22" s="3">
        <v>22103</v>
      </c>
      <c r="J22" s="15">
        <f t="shared" si="1"/>
        <v>26963.823081835577</v>
      </c>
      <c r="K22" s="7">
        <f t="shared" si="2"/>
        <v>27617.327500638039</v>
      </c>
      <c r="L22" s="7">
        <f t="shared" si="3"/>
        <v>27301.021133690043</v>
      </c>
      <c r="M22" s="7">
        <f t="shared" si="4"/>
        <v>28569.930538376811</v>
      </c>
    </row>
    <row r="23" spans="1:16">
      <c r="A23" s="1" t="s">
        <v>13</v>
      </c>
      <c r="B23" s="2">
        <v>0.54662672590379591</v>
      </c>
      <c r="C23" s="2">
        <v>0.53982927800764979</v>
      </c>
      <c r="D23" s="2">
        <v>0.52473703407726513</v>
      </c>
      <c r="E23" s="2">
        <v>0.51857496116260493</v>
      </c>
      <c r="F23" s="3">
        <v>13855</v>
      </c>
      <c r="G23" s="3">
        <v>14019</v>
      </c>
      <c r="H23" s="3">
        <v>13897</v>
      </c>
      <c r="I23" s="3">
        <v>14068</v>
      </c>
      <c r="J23" s="15">
        <f t="shared" si="1"/>
        <v>25346.364060579108</v>
      </c>
      <c r="K23" s="7">
        <f t="shared" si="2"/>
        <v>25969.321359782454</v>
      </c>
      <c r="L23" s="7">
        <f t="shared" si="3"/>
        <v>26483.741564834418</v>
      </c>
      <c r="M23" s="7">
        <f t="shared" si="4"/>
        <v>27128.18985409676</v>
      </c>
    </row>
    <row r="24" spans="1:16">
      <c r="A24" s="1" t="s">
        <v>13</v>
      </c>
      <c r="B24" s="2">
        <v>0.51061388236742222</v>
      </c>
      <c r="C24" s="2">
        <v>0.50806132456814068</v>
      </c>
      <c r="D24" s="2">
        <v>0.51821773779678948</v>
      </c>
      <c r="E24" s="2">
        <v>0.4999354100618022</v>
      </c>
      <c r="F24" s="3">
        <v>14461</v>
      </c>
      <c r="G24" s="3">
        <v>13824</v>
      </c>
      <c r="H24" s="3">
        <v>14522</v>
      </c>
      <c r="I24" s="3">
        <v>14134</v>
      </c>
      <c r="J24" s="15">
        <f t="shared" si="1"/>
        <v>28320.812456082625</v>
      </c>
      <c r="K24" s="7">
        <f t="shared" si="2"/>
        <v>27209.313780675187</v>
      </c>
      <c r="L24" s="7">
        <f t="shared" si="3"/>
        <v>28022.96976892474</v>
      </c>
      <c r="M24" s="7">
        <f t="shared" si="4"/>
        <v>28271.652128527461</v>
      </c>
    </row>
    <row r="25" spans="1:16">
      <c r="A25" s="1" t="s">
        <v>13</v>
      </c>
      <c r="B25" s="2">
        <v>0.53246901857847539</v>
      </c>
      <c r="C25" s="2">
        <v>0.53128819209965006</v>
      </c>
      <c r="D25" s="2">
        <v>0.5139984951418709</v>
      </c>
      <c r="E25" s="2">
        <v>0.50614393494897336</v>
      </c>
      <c r="F25" s="3">
        <v>15231</v>
      </c>
      <c r="G25" s="3">
        <v>14376</v>
      </c>
      <c r="H25" s="3">
        <v>14675</v>
      </c>
      <c r="I25" s="3">
        <v>13950</v>
      </c>
      <c r="J25" s="15">
        <f t="shared" si="1"/>
        <v>28604.481140822001</v>
      </c>
      <c r="K25" s="7">
        <f t="shared" si="2"/>
        <v>27058.76060069408</v>
      </c>
      <c r="L25" s="7">
        <f t="shared" si="3"/>
        <v>28550.667246505247</v>
      </c>
      <c r="M25" s="7">
        <f t="shared" si="4"/>
        <v>27561.329963197844</v>
      </c>
    </row>
    <row r="26" spans="1:16" customFormat="1" ht="13">
      <c r="A26" s="16" t="s">
        <v>89</v>
      </c>
      <c r="B26" s="18">
        <v>0.32459977053249789</v>
      </c>
      <c r="C26" s="18">
        <v>0.34476966996350905</v>
      </c>
      <c r="D26" s="18">
        <v>0.37859622644990704</v>
      </c>
      <c r="E26" s="18">
        <v>0.37219786391398801</v>
      </c>
      <c r="F26" s="19">
        <v>9873</v>
      </c>
      <c r="G26" s="19">
        <v>9531</v>
      </c>
      <c r="H26" s="19">
        <v>9231</v>
      </c>
      <c r="I26" s="19">
        <v>10585</v>
      </c>
      <c r="J26">
        <f t="shared" ref="J26:M32" si="5">(F26/B26)</f>
        <v>30415.917989724971</v>
      </c>
      <c r="K26">
        <f t="shared" si="5"/>
        <v>27644.543097450467</v>
      </c>
      <c r="L26">
        <f t="shared" si="5"/>
        <v>24382.176458965248</v>
      </c>
      <c r="M26">
        <f t="shared" si="5"/>
        <v>28439.174498986675</v>
      </c>
      <c r="N26">
        <f>AVERAGE(J26:M32)</f>
        <v>23721.067469697969</v>
      </c>
      <c r="O26">
        <f>STDEV(J26:M32)</f>
        <v>4896.9856800651005</v>
      </c>
    </row>
    <row r="27" spans="1:16" customFormat="1" ht="13">
      <c r="A27" s="16" t="s">
        <v>89</v>
      </c>
      <c r="B27" s="18">
        <v>0.40030077568698241</v>
      </c>
      <c r="C27" s="18">
        <v>0.43018864771001242</v>
      </c>
      <c r="D27" s="18">
        <v>0.43959203320619861</v>
      </c>
      <c r="E27" s="18">
        <v>0.44602706094559885</v>
      </c>
      <c r="F27" s="19">
        <v>11536</v>
      </c>
      <c r="G27" s="19">
        <v>11651</v>
      </c>
      <c r="H27" s="19">
        <v>12309</v>
      </c>
      <c r="I27" s="19">
        <v>10827</v>
      </c>
      <c r="J27">
        <f t="shared" si="5"/>
        <v>28818.330367215287</v>
      </c>
      <c r="K27">
        <f t="shared" si="5"/>
        <v>27083.466897652466</v>
      </c>
      <c r="L27">
        <f t="shared" si="5"/>
        <v>28000.962415591006</v>
      </c>
      <c r="M27">
        <f t="shared" si="5"/>
        <v>24274.311915169987</v>
      </c>
    </row>
    <row r="28" spans="1:16" ht="13">
      <c r="A28" s="17" t="s">
        <v>90</v>
      </c>
      <c r="B28" s="18">
        <v>0.33280158859374442</v>
      </c>
      <c r="C28" s="18">
        <v>0.35117114263170274</v>
      </c>
      <c r="D28" s="18">
        <v>0.3575856513270036</v>
      </c>
      <c r="E28" s="18">
        <v>0.40270570246531545</v>
      </c>
      <c r="F28" s="19">
        <v>8707</v>
      </c>
      <c r="G28" s="19">
        <v>8329</v>
      </c>
      <c r="H28" s="19">
        <v>8386</v>
      </c>
      <c r="I28" s="19">
        <v>9665</v>
      </c>
      <c r="J28">
        <f t="shared" si="5"/>
        <v>26162.735691231203</v>
      </c>
      <c r="K28">
        <f t="shared" si="5"/>
        <v>23717.780275400342</v>
      </c>
      <c r="L28">
        <f t="shared" si="5"/>
        <v>23451.723996417299</v>
      </c>
      <c r="M28">
        <f t="shared" si="5"/>
        <v>24000.156791503181</v>
      </c>
    </row>
    <row r="29" spans="1:16" ht="13">
      <c r="A29" s="17" t="s">
        <v>91</v>
      </c>
      <c r="B29" s="18">
        <v>0.30951568184545886</v>
      </c>
      <c r="C29" s="18">
        <v>0.32840140813736401</v>
      </c>
      <c r="D29" s="18">
        <v>0.3182789615789226</v>
      </c>
      <c r="E29" s="18">
        <v>0.32993314391043321</v>
      </c>
      <c r="F29" s="19">
        <v>8373</v>
      </c>
      <c r="G29" s="19">
        <v>8619</v>
      </c>
      <c r="H29" s="19">
        <v>9150</v>
      </c>
      <c r="I29" s="19">
        <v>8437</v>
      </c>
      <c r="J29">
        <f t="shared" si="5"/>
        <v>27051.941116769125</v>
      </c>
      <c r="K29">
        <f t="shared" si="5"/>
        <v>26245.319862924698</v>
      </c>
      <c r="L29">
        <f t="shared" si="5"/>
        <v>28748.365756280451</v>
      </c>
      <c r="M29">
        <f t="shared" si="5"/>
        <v>25571.847374904501</v>
      </c>
    </row>
    <row r="30" spans="1:16" ht="13">
      <c r="A30" s="17" t="s">
        <v>92</v>
      </c>
      <c r="B30" s="18">
        <v>0.40315887020383068</v>
      </c>
      <c r="C30" s="18">
        <v>0.44161301196053093</v>
      </c>
      <c r="D30" s="18">
        <v>0.46372598778521057</v>
      </c>
      <c r="E30" s="18">
        <v>0.444766878961324</v>
      </c>
      <c r="F30" s="19">
        <v>6450</v>
      </c>
      <c r="G30" s="19">
        <v>7082</v>
      </c>
      <c r="H30" s="19">
        <v>6996</v>
      </c>
      <c r="I30" s="19">
        <v>7052</v>
      </c>
      <c r="J30">
        <f t="shared" si="5"/>
        <v>15998.655807173443</v>
      </c>
      <c r="K30">
        <f t="shared" si="5"/>
        <v>16036.665152957386</v>
      </c>
      <c r="L30">
        <f t="shared" si="5"/>
        <v>15086.495439717344</v>
      </c>
      <c r="M30">
        <f t="shared" si="5"/>
        <v>15855.497190952537</v>
      </c>
    </row>
    <row r="31" spans="1:16" ht="13">
      <c r="A31" s="17" t="s">
        <v>93</v>
      </c>
      <c r="B31" s="18">
        <v>0.26890655959007764</v>
      </c>
      <c r="C31" s="18">
        <v>0.28912314492784819</v>
      </c>
      <c r="D31" s="18">
        <v>0.27752783137397097</v>
      </c>
      <c r="E31" s="18">
        <v>0.29476721133775324</v>
      </c>
      <c r="F31" s="19">
        <v>6682</v>
      </c>
      <c r="G31" s="19">
        <v>7456</v>
      </c>
      <c r="H31" s="19">
        <v>8277</v>
      </c>
      <c r="I31" s="19">
        <v>7762</v>
      </c>
      <c r="J31">
        <f t="shared" si="5"/>
        <v>24848.780223829686</v>
      </c>
      <c r="K31">
        <f t="shared" si="5"/>
        <v>25788.31937464112</v>
      </c>
      <c r="L31">
        <f t="shared" si="5"/>
        <v>29824.035877852828</v>
      </c>
      <c r="M31">
        <f t="shared" si="5"/>
        <v>26332.643867591039</v>
      </c>
    </row>
    <row r="32" spans="1:16" ht="13">
      <c r="A32" s="17" t="s">
        <v>94</v>
      </c>
      <c r="B32" s="18">
        <v>0.3634687816202678</v>
      </c>
      <c r="C32" s="18">
        <v>0.40742950796567939</v>
      </c>
      <c r="D32" s="18">
        <v>0.41275529050099796</v>
      </c>
      <c r="E32" s="18">
        <v>0.4107159763599611</v>
      </c>
      <c r="F32" s="19">
        <v>6762</v>
      </c>
      <c r="G32" s="19">
        <v>6806</v>
      </c>
      <c r="H32" s="19">
        <v>7157</v>
      </c>
      <c r="I32" s="19">
        <v>7295</v>
      </c>
      <c r="J32">
        <f t="shared" si="5"/>
        <v>18604.073697489006</v>
      </c>
      <c r="K32">
        <f t="shared" si="5"/>
        <v>16704.730185063858</v>
      </c>
      <c r="L32">
        <f t="shared" si="5"/>
        <v>17339.571810970392</v>
      </c>
      <c r="M32">
        <f t="shared" si="5"/>
        <v>17761.666017117608</v>
      </c>
    </row>
    <row r="33" spans="1:18">
      <c r="A33" s="1" t="s">
        <v>21</v>
      </c>
      <c r="B33" s="2">
        <v>0.91330451178607408</v>
      </c>
      <c r="C33" s="2">
        <v>0.93446010297515358</v>
      </c>
      <c r="D33" s="2">
        <v>0.93722600801041034</v>
      </c>
      <c r="E33" s="2">
        <v>0.92370406161178842</v>
      </c>
      <c r="F33" s="3">
        <v>21901</v>
      </c>
      <c r="G33" s="3">
        <v>22972</v>
      </c>
      <c r="H33" s="3">
        <v>22191</v>
      </c>
      <c r="I33" s="3">
        <v>24445</v>
      </c>
      <c r="J33" s="15">
        <f t="shared" si="1"/>
        <v>23979.953802231881</v>
      </c>
      <c r="K33" s="7">
        <f t="shared" si="2"/>
        <v>24583.179021620363</v>
      </c>
      <c r="L33" s="7">
        <f t="shared" si="3"/>
        <v>23677.319889050188</v>
      </c>
      <c r="M33" s="7">
        <f t="shared" si="4"/>
        <v>26464.103619232184</v>
      </c>
      <c r="N33" s="7">
        <f>AVERAGE(J33:M54)</f>
        <v>22852.095768389521</v>
      </c>
      <c r="O33" s="7">
        <f>STDEV(J33:M54)</f>
        <v>2491.5638930014115</v>
      </c>
      <c r="P33" s="7">
        <f>O33/N33</f>
        <v>0.10902999524655861</v>
      </c>
      <c r="Q33" s="7">
        <f>N33/N10</f>
        <v>0.75281825001199698</v>
      </c>
      <c r="R33" s="7">
        <f>Q33*P33</f>
        <v>8.2079770220330597E-2</v>
      </c>
    </row>
    <row r="34" spans="1:18">
      <c r="A34" s="1" t="s">
        <v>21</v>
      </c>
      <c r="B34" s="2">
        <v>0.7750406404638962</v>
      </c>
      <c r="C34" s="2">
        <v>0.77807592663446989</v>
      </c>
      <c r="D34" s="2">
        <v>0.77292606962712596</v>
      </c>
      <c r="E34" s="2">
        <v>0.7751874529661682</v>
      </c>
      <c r="F34" s="3">
        <v>16752</v>
      </c>
      <c r="G34" s="3">
        <v>17509</v>
      </c>
      <c r="H34" s="3">
        <v>18175</v>
      </c>
      <c r="I34" s="3">
        <v>18346</v>
      </c>
      <c r="J34" s="15">
        <f t="shared" si="1"/>
        <v>21614.350429382885</v>
      </c>
      <c r="K34" s="7">
        <f t="shared" si="2"/>
        <v>22502.945279047944</v>
      </c>
      <c r="L34" s="7">
        <f t="shared" si="3"/>
        <v>23514.538730422122</v>
      </c>
      <c r="M34" s="7">
        <f t="shared" si="4"/>
        <v>23666.533726521346</v>
      </c>
    </row>
    <row r="35" spans="1:18">
      <c r="A35" s="1" t="s">
        <v>21</v>
      </c>
      <c r="B35" s="2">
        <v>0.56069819782106567</v>
      </c>
      <c r="C35" s="2">
        <v>0.56605458705275224</v>
      </c>
      <c r="D35" s="2">
        <v>0.59084445940186137</v>
      </c>
      <c r="E35" s="2">
        <v>0.56625580235798567</v>
      </c>
      <c r="F35" s="3">
        <v>11529</v>
      </c>
      <c r="G35" s="3">
        <v>11696</v>
      </c>
      <c r="H35" s="3">
        <v>11606</v>
      </c>
      <c r="I35" s="3">
        <v>11053</v>
      </c>
      <c r="J35" s="15">
        <f t="shared" si="1"/>
        <v>20561.863841908089</v>
      </c>
      <c r="K35" s="7">
        <f t="shared" si="2"/>
        <v>20662.3182066185</v>
      </c>
      <c r="L35" s="7">
        <f t="shared" si="3"/>
        <v>19643.071565313956</v>
      </c>
      <c r="M35" s="7">
        <f t="shared" si="4"/>
        <v>19519.44678354451</v>
      </c>
    </row>
    <row r="36" spans="1:18">
      <c r="A36" s="1" t="s">
        <v>21</v>
      </c>
      <c r="B36" s="2">
        <v>0.2863280800449885</v>
      </c>
      <c r="C36" s="2">
        <v>0.27403152592870822</v>
      </c>
      <c r="D36" s="2">
        <v>0.29625371026854436</v>
      </c>
      <c r="E36" s="2">
        <v>0.28692966750295978</v>
      </c>
      <c r="F36" s="3">
        <v>6474</v>
      </c>
      <c r="G36" s="3">
        <v>6534</v>
      </c>
      <c r="H36" s="3">
        <v>6838</v>
      </c>
      <c r="I36" s="3">
        <v>6755</v>
      </c>
      <c r="J36" s="15">
        <f t="shared" si="1"/>
        <v>22610.42646946395</v>
      </c>
      <c r="K36" s="7">
        <f t="shared" si="2"/>
        <v>23843.971885555529</v>
      </c>
      <c r="L36" s="7">
        <f t="shared" si="3"/>
        <v>23081.567463919946</v>
      </c>
      <c r="M36" s="7">
        <f t="shared" si="4"/>
        <v>23542.354678016414</v>
      </c>
    </row>
    <row r="37" spans="1:18">
      <c r="A37" s="1" t="s">
        <v>21</v>
      </c>
      <c r="B37" s="2">
        <v>0.34114051133672146</v>
      </c>
      <c r="C37" s="2">
        <v>0.3452140621242713</v>
      </c>
      <c r="D37" s="2">
        <v>0.35824485280866303</v>
      </c>
      <c r="E37" s="2">
        <v>0.35016489591376315</v>
      </c>
      <c r="F37" s="3">
        <v>7467</v>
      </c>
      <c r="G37" s="3">
        <v>7886</v>
      </c>
      <c r="H37" s="3">
        <v>8364</v>
      </c>
      <c r="I37" s="3">
        <v>8074</v>
      </c>
      <c r="J37" s="15">
        <f t="shared" si="1"/>
        <v>21888.341465929636</v>
      </c>
      <c r="K37" s="7">
        <f t="shared" si="2"/>
        <v>22843.797125393958</v>
      </c>
      <c r="L37" s="7">
        <f t="shared" si="3"/>
        <v>23347.160285558031</v>
      </c>
      <c r="M37" s="7">
        <f t="shared" si="4"/>
        <v>23057.708223237842</v>
      </c>
    </row>
    <row r="38" spans="1:18">
      <c r="A38" s="1" t="s">
        <v>21</v>
      </c>
      <c r="B38" s="2">
        <v>0.30588748847031721</v>
      </c>
      <c r="C38" s="2">
        <v>0.30299862985953446</v>
      </c>
      <c r="D38" s="2">
        <v>0.31131590906635942</v>
      </c>
      <c r="E38" s="2">
        <v>0.33588413581110294</v>
      </c>
      <c r="F38" s="3">
        <v>6937</v>
      </c>
      <c r="G38" s="3">
        <v>6889</v>
      </c>
      <c r="H38" s="3">
        <v>7013</v>
      </c>
      <c r="I38" s="3">
        <v>7334</v>
      </c>
      <c r="J38" s="15">
        <f t="shared" si="1"/>
        <v>22678.273095413493</v>
      </c>
      <c r="K38" s="7">
        <f t="shared" si="2"/>
        <v>22736.076407981236</v>
      </c>
      <c r="L38" s="7">
        <f t="shared" si="3"/>
        <v>22526.956688567832</v>
      </c>
      <c r="M38" s="7">
        <f t="shared" si="4"/>
        <v>21834.91036958218</v>
      </c>
    </row>
    <row r="39" spans="1:18">
      <c r="A39" s="1" t="s">
        <v>22</v>
      </c>
      <c r="B39" s="2">
        <v>0.73258220144101127</v>
      </c>
      <c r="C39" s="2">
        <v>0.71759091700419519</v>
      </c>
      <c r="D39" s="2">
        <v>0.72358762461120318</v>
      </c>
      <c r="E39" s="2">
        <v>0.71265733989969204</v>
      </c>
      <c r="F39" s="3">
        <v>16426</v>
      </c>
      <c r="G39" s="3">
        <v>16562</v>
      </c>
      <c r="H39" s="3">
        <v>16354</v>
      </c>
      <c r="I39" s="3">
        <v>16234</v>
      </c>
      <c r="J39" s="15">
        <f t="shared" si="1"/>
        <v>22422.057166676397</v>
      </c>
      <c r="K39" s="7">
        <f t="shared" si="2"/>
        <v>23080.002279213877</v>
      </c>
      <c r="L39" s="7">
        <f t="shared" si="3"/>
        <v>22601.271005411822</v>
      </c>
      <c r="M39" s="7">
        <f t="shared" si="4"/>
        <v>22779.531046835171</v>
      </c>
    </row>
    <row r="40" spans="1:18">
      <c r="A40" s="1" t="s">
        <v>22</v>
      </c>
      <c r="B40" s="2">
        <v>0.70135119026437676</v>
      </c>
      <c r="C40" s="2">
        <v>0.68611045704298268</v>
      </c>
      <c r="D40" s="2">
        <v>0.68967722700787237</v>
      </c>
      <c r="E40" s="2">
        <v>0.69667264163531573</v>
      </c>
      <c r="F40" s="3">
        <v>15945</v>
      </c>
      <c r="G40" s="3">
        <v>15979</v>
      </c>
      <c r="H40" s="3">
        <v>16352</v>
      </c>
      <c r="I40" s="3">
        <v>16668</v>
      </c>
      <c r="J40" s="15">
        <f t="shared" si="1"/>
        <v>22734.687302647162</v>
      </c>
      <c r="K40" s="7">
        <f t="shared" si="2"/>
        <v>23289.252970821526</v>
      </c>
      <c r="L40" s="7">
        <f t="shared" si="3"/>
        <v>23709.64178553825</v>
      </c>
      <c r="M40" s="7">
        <f t="shared" si="4"/>
        <v>23925.153657354509</v>
      </c>
    </row>
    <row r="41" spans="1:18">
      <c r="A41" s="1" t="s">
        <v>22</v>
      </c>
      <c r="B41" s="2">
        <v>0.8387619678874465</v>
      </c>
      <c r="C41" s="2">
        <v>0.84006304580742419</v>
      </c>
      <c r="D41" s="2">
        <v>0.84541187255314931</v>
      </c>
      <c r="E41" s="2">
        <v>0.84044246107897425</v>
      </c>
      <c r="F41" s="3">
        <v>19910</v>
      </c>
      <c r="G41" s="3">
        <v>19502</v>
      </c>
      <c r="H41" s="3">
        <v>19256</v>
      </c>
      <c r="I41" s="3">
        <v>19222</v>
      </c>
      <c r="J41" s="15">
        <f t="shared" si="1"/>
        <v>23737.366216241844</v>
      </c>
      <c r="K41" s="7">
        <f t="shared" si="2"/>
        <v>23214.924281374271</v>
      </c>
      <c r="L41" s="7">
        <f t="shared" si="3"/>
        <v>22777.063612611397</v>
      </c>
      <c r="M41" s="7">
        <f t="shared" si="4"/>
        <v>22871.286126265528</v>
      </c>
    </row>
    <row r="42" spans="1:18">
      <c r="A42" s="1" t="s">
        <v>22</v>
      </c>
      <c r="B42" s="2">
        <v>0.45160664615386836</v>
      </c>
      <c r="C42" s="2">
        <v>0.4502057340794644</v>
      </c>
      <c r="D42" s="2">
        <v>0.45294015600339727</v>
      </c>
      <c r="E42" s="2">
        <v>0.46085377442426428</v>
      </c>
      <c r="F42" s="3">
        <v>9726</v>
      </c>
      <c r="G42" s="3">
        <v>10175</v>
      </c>
      <c r="H42" s="3">
        <v>9826</v>
      </c>
      <c r="I42" s="3">
        <v>9904</v>
      </c>
      <c r="J42" s="15">
        <f t="shared" si="1"/>
        <v>21536.441243351903</v>
      </c>
      <c r="K42" s="7">
        <f t="shared" si="2"/>
        <v>22600.778332610138</v>
      </c>
      <c r="L42" s="7">
        <f t="shared" si="3"/>
        <v>21693.815109487223</v>
      </c>
      <c r="M42" s="7">
        <f t="shared" si="4"/>
        <v>21490.547652284884</v>
      </c>
    </row>
    <row r="43" spans="1:18">
      <c r="A43" s="1" t="s">
        <v>22</v>
      </c>
      <c r="B43" s="2">
        <v>0.31228587623096699</v>
      </c>
      <c r="C43" s="2">
        <v>0.33509335600329793</v>
      </c>
      <c r="D43" s="2">
        <v>0.34532656174717863</v>
      </c>
      <c r="E43" s="2">
        <v>0.3439499343771138</v>
      </c>
      <c r="F43" s="3">
        <v>8174</v>
      </c>
      <c r="G43" s="3">
        <v>8390</v>
      </c>
      <c r="H43" s="3">
        <v>8222</v>
      </c>
      <c r="I43" s="3">
        <v>8878</v>
      </c>
      <c r="J43" s="15">
        <f t="shared" si="1"/>
        <v>26174.734825197476</v>
      </c>
      <c r="K43" s="7">
        <f t="shared" si="2"/>
        <v>25037.798719940682</v>
      </c>
      <c r="L43" s="7">
        <f t="shared" si="3"/>
        <v>23809.347182564867</v>
      </c>
      <c r="M43" s="7">
        <f t="shared" si="4"/>
        <v>25811.896187966642</v>
      </c>
    </row>
    <row r="44" spans="1:18">
      <c r="A44" s="1" t="s">
        <v>22</v>
      </c>
      <c r="B44" s="2">
        <v>0.28780657322152081</v>
      </c>
      <c r="C44" s="2">
        <v>0.31610440357705655</v>
      </c>
      <c r="D44" s="2">
        <v>0.33693977458722102</v>
      </c>
      <c r="E44" s="2">
        <v>0.35871437903860448</v>
      </c>
      <c r="F44" s="3">
        <v>8225</v>
      </c>
      <c r="G44" s="3">
        <v>8899</v>
      </c>
      <c r="H44" s="3">
        <v>8978</v>
      </c>
      <c r="I44" s="3">
        <v>9429</v>
      </c>
      <c r="J44" s="15">
        <f t="shared" si="1"/>
        <v>28578.221504584362</v>
      </c>
      <c r="K44" s="7">
        <f t="shared" si="2"/>
        <v>28152.091205621869</v>
      </c>
      <c r="L44" s="7">
        <f t="shared" si="3"/>
        <v>26645.711421273401</v>
      </c>
      <c r="M44" s="7">
        <f t="shared" si="4"/>
        <v>26285.536769590326</v>
      </c>
    </row>
    <row r="45" spans="1:18">
      <c r="A45" s="1" t="s">
        <v>23</v>
      </c>
      <c r="B45" s="2">
        <v>0.6616401502057766</v>
      </c>
      <c r="C45" s="2">
        <v>0.67186961580738935</v>
      </c>
      <c r="D45" s="2">
        <v>0.67775443378154165</v>
      </c>
      <c r="E45" s="2">
        <v>0.66659728127112106</v>
      </c>
      <c r="F45" s="3">
        <v>13681</v>
      </c>
      <c r="G45" s="3">
        <v>14572</v>
      </c>
      <c r="H45" s="3">
        <v>14967</v>
      </c>
      <c r="I45" s="3">
        <v>14817</v>
      </c>
      <c r="J45" s="15">
        <f t="shared" si="1"/>
        <v>20677.402959516701</v>
      </c>
      <c r="K45" s="7">
        <f t="shared" si="2"/>
        <v>21688.731946136228</v>
      </c>
      <c r="L45" s="7">
        <f t="shared" si="3"/>
        <v>22083.219605796432</v>
      </c>
      <c r="M45" s="7">
        <f t="shared" si="4"/>
        <v>22227.813428440269</v>
      </c>
    </row>
    <row r="46" spans="1:18">
      <c r="A46" s="1" t="s">
        <v>23</v>
      </c>
      <c r="B46" s="2">
        <v>0.53473114635849928</v>
      </c>
      <c r="C46" s="2">
        <v>0.5401777621370758</v>
      </c>
      <c r="D46" s="2">
        <v>0.57146212808795593</v>
      </c>
      <c r="E46" s="2">
        <v>0.60640684937735911</v>
      </c>
      <c r="F46" s="3">
        <v>12240</v>
      </c>
      <c r="G46" s="3">
        <v>12393</v>
      </c>
      <c r="H46" s="3">
        <v>13470</v>
      </c>
      <c r="I46" s="3">
        <v>13064</v>
      </c>
      <c r="J46" s="15">
        <f t="shared" si="1"/>
        <v>22890.007592327434</v>
      </c>
      <c r="K46" s="7">
        <f t="shared" si="2"/>
        <v>22942.447595343892</v>
      </c>
      <c r="L46" s="7">
        <f t="shared" si="3"/>
        <v>23571.115806167265</v>
      </c>
      <c r="M46" s="7">
        <f t="shared" si="4"/>
        <v>21543.292285391788</v>
      </c>
    </row>
    <row r="47" spans="1:18">
      <c r="A47" s="1" t="s">
        <v>23</v>
      </c>
      <c r="B47" s="2">
        <v>0.77024234746087783</v>
      </c>
      <c r="C47" s="2">
        <v>0.77354760624293362</v>
      </c>
      <c r="D47" s="2">
        <v>0.77192598375404331</v>
      </c>
      <c r="E47" s="2">
        <v>0.76117807714879004</v>
      </c>
      <c r="F47" s="3">
        <v>15694</v>
      </c>
      <c r="G47" s="3">
        <v>15509</v>
      </c>
      <c r="H47" s="3">
        <v>15564</v>
      </c>
      <c r="I47" s="3">
        <v>15477</v>
      </c>
      <c r="J47" s="15">
        <f t="shared" si="1"/>
        <v>20375.405288654463</v>
      </c>
      <c r="K47" s="7">
        <f t="shared" si="2"/>
        <v>20049.18621017538</v>
      </c>
      <c r="L47" s="7">
        <f t="shared" si="3"/>
        <v>20162.55486608819</v>
      </c>
      <c r="M47" s="7">
        <f t="shared" si="4"/>
        <v>20332.955539094775</v>
      </c>
    </row>
    <row r="48" spans="1:18">
      <c r="A48" s="1" t="s">
        <v>23</v>
      </c>
      <c r="B48" s="2">
        <v>0.64080862032998642</v>
      </c>
      <c r="C48" s="2">
        <v>0.6505079988969763</v>
      </c>
      <c r="D48" s="2">
        <v>0.63435763620392704</v>
      </c>
      <c r="E48" s="2">
        <v>0.59370915840093019</v>
      </c>
      <c r="F48" s="3">
        <v>11161</v>
      </c>
      <c r="G48" s="3">
        <v>10927</v>
      </c>
      <c r="H48" s="3">
        <v>10583</v>
      </c>
      <c r="I48" s="3">
        <v>10483</v>
      </c>
      <c r="J48" s="15">
        <f t="shared" si="1"/>
        <v>17417.056584308444</v>
      </c>
      <c r="K48" s="7">
        <f t="shared" si="2"/>
        <v>16797.641256569015</v>
      </c>
      <c r="L48" s="7">
        <f t="shared" si="3"/>
        <v>16683.018215607768</v>
      </c>
      <c r="M48" s="7">
        <f t="shared" si="4"/>
        <v>17656.793484935359</v>
      </c>
    </row>
    <row r="49" spans="1:18">
      <c r="A49" s="1" t="s">
        <v>23</v>
      </c>
      <c r="B49" s="2">
        <v>0.28571494051174151</v>
      </c>
      <c r="C49" s="2">
        <v>0.27762286346262566</v>
      </c>
      <c r="D49" s="2">
        <v>0.28024652585617155</v>
      </c>
      <c r="E49" s="2">
        <v>0.27800670464637434</v>
      </c>
      <c r="F49" s="3">
        <v>5857</v>
      </c>
      <c r="G49" s="3">
        <v>5631</v>
      </c>
      <c r="H49" s="3">
        <v>5812</v>
      </c>
      <c r="I49" s="3">
        <v>6302</v>
      </c>
      <c r="J49" s="15">
        <f t="shared" si="1"/>
        <v>20499.453019536111</v>
      </c>
      <c r="K49" s="7">
        <f t="shared" si="2"/>
        <v>20282.911608099814</v>
      </c>
      <c r="L49" s="7">
        <f t="shared" si="3"/>
        <v>20738.883317978547</v>
      </c>
      <c r="M49" s="7">
        <f t="shared" si="4"/>
        <v>22668.51804173633</v>
      </c>
    </row>
    <row r="50" spans="1:18">
      <c r="A50" s="1" t="s">
        <v>23</v>
      </c>
      <c r="B50" s="2">
        <v>0.26044872748872905</v>
      </c>
      <c r="C50" s="2">
        <v>0.28524264854071707</v>
      </c>
      <c r="D50" s="2">
        <v>0.27578101754644724</v>
      </c>
      <c r="E50" s="2">
        <v>0.29966720664178975</v>
      </c>
      <c r="F50" s="3">
        <v>5214</v>
      </c>
      <c r="G50" s="3">
        <v>5088</v>
      </c>
      <c r="H50" s="3">
        <v>5732</v>
      </c>
      <c r="I50" s="3">
        <v>5841</v>
      </c>
      <c r="J50" s="15">
        <f t="shared" si="1"/>
        <v>20019.295353346031</v>
      </c>
      <c r="K50" s="7">
        <f t="shared" si="2"/>
        <v>17837.444807183914</v>
      </c>
      <c r="L50" s="7">
        <f t="shared" si="3"/>
        <v>20784.606754286895</v>
      </c>
      <c r="M50" s="7">
        <f t="shared" si="4"/>
        <v>19491.6222747793</v>
      </c>
    </row>
    <row r="51" spans="1:18">
      <c r="A51" s="1" t="s">
        <v>14</v>
      </c>
      <c r="B51" s="2">
        <v>0.64156360073722385</v>
      </c>
      <c r="C51" s="2">
        <v>0.64614556747162732</v>
      </c>
      <c r="D51" s="2">
        <v>0.64857754516814436</v>
      </c>
      <c r="E51" s="2">
        <v>0.64984056573575</v>
      </c>
      <c r="F51" s="3">
        <v>15723</v>
      </c>
      <c r="G51" s="3">
        <v>15670</v>
      </c>
      <c r="H51" s="3">
        <v>15424</v>
      </c>
      <c r="I51" s="3">
        <v>15947</v>
      </c>
      <c r="J51" s="15">
        <f t="shared" si="1"/>
        <v>24507.313042592541</v>
      </c>
      <c r="K51" s="7">
        <f t="shared" si="2"/>
        <v>24251.501192396681</v>
      </c>
      <c r="L51" s="7">
        <f t="shared" si="3"/>
        <v>23781.273519115301</v>
      </c>
      <c r="M51" s="7">
        <f t="shared" si="4"/>
        <v>24539.865377509628</v>
      </c>
    </row>
    <row r="52" spans="1:18">
      <c r="A52" s="1" t="s">
        <v>14</v>
      </c>
      <c r="B52" s="2">
        <v>0.29552785642781043</v>
      </c>
      <c r="C52" s="2">
        <v>0.30822037437351801</v>
      </c>
      <c r="D52" s="2">
        <v>0.32426970490104962</v>
      </c>
      <c r="E52" s="2">
        <v>0.30771506874505905</v>
      </c>
      <c r="F52" s="3">
        <v>7949</v>
      </c>
      <c r="G52" s="3">
        <v>8080</v>
      </c>
      <c r="H52" s="3">
        <v>7329</v>
      </c>
      <c r="I52" s="3">
        <v>8253</v>
      </c>
      <c r="J52" s="15">
        <f t="shared" si="1"/>
        <v>26897.633597331387</v>
      </c>
      <c r="K52" s="7">
        <f t="shared" si="2"/>
        <v>26215.00936277568</v>
      </c>
      <c r="L52" s="7">
        <f t="shared" si="3"/>
        <v>22601.556325579142</v>
      </c>
      <c r="M52" s="7">
        <f t="shared" si="4"/>
        <v>26820.266013159024</v>
      </c>
    </row>
    <row r="53" spans="1:18">
      <c r="A53" s="1" t="s">
        <v>14</v>
      </c>
      <c r="B53" s="2">
        <v>0.5734477063274509</v>
      </c>
      <c r="C53" s="2">
        <v>0.57183968877004032</v>
      </c>
      <c r="D53" s="2">
        <v>0.5679825305150944</v>
      </c>
      <c r="E53" s="2">
        <v>0.56182315799381199</v>
      </c>
      <c r="F53" s="3">
        <v>13235</v>
      </c>
      <c r="G53" s="3">
        <v>13096</v>
      </c>
      <c r="H53" s="3">
        <v>13605</v>
      </c>
      <c r="I53" s="3">
        <v>13762</v>
      </c>
      <c r="J53" s="15">
        <f t="shared" si="1"/>
        <v>23079.698207812748</v>
      </c>
      <c r="K53" s="7">
        <f t="shared" si="2"/>
        <v>22901.523376539237</v>
      </c>
      <c r="L53" s="7">
        <f t="shared" si="3"/>
        <v>23953.201496640821</v>
      </c>
      <c r="M53" s="7">
        <f t="shared" si="4"/>
        <v>24495.252294586931</v>
      </c>
    </row>
    <row r="54" spans="1:18">
      <c r="A54" s="1" t="s">
        <v>14</v>
      </c>
      <c r="B54" s="2">
        <v>0.55444655724693093</v>
      </c>
      <c r="C54" s="2">
        <v>0.55623480353070032</v>
      </c>
      <c r="D54" s="2">
        <v>0.56053766807144867</v>
      </c>
      <c r="E54" s="2">
        <v>0.56589027709624307</v>
      </c>
      <c r="F54" s="3">
        <v>15324</v>
      </c>
      <c r="G54" s="3">
        <v>15400</v>
      </c>
      <c r="H54" s="3">
        <v>15355</v>
      </c>
      <c r="I54" s="3">
        <v>14408</v>
      </c>
      <c r="J54" s="15">
        <f t="shared" si="1"/>
        <v>27638.371633310064</v>
      </c>
      <c r="K54" s="7">
        <f t="shared" si="2"/>
        <v>27686.149630063603</v>
      </c>
      <c r="L54" s="7">
        <f t="shared" si="3"/>
        <v>27393.341919071143</v>
      </c>
      <c r="M54" s="7">
        <f t="shared" si="4"/>
        <v>25460.766129313753</v>
      </c>
    </row>
    <row r="55" spans="1:18">
      <c r="A55" s="1" t="s">
        <v>24</v>
      </c>
      <c r="B55" s="2">
        <v>0.75331455972678507</v>
      </c>
      <c r="C55" s="2">
        <v>0.7634134413659811</v>
      </c>
      <c r="D55" s="2">
        <v>0.75713234659653683</v>
      </c>
      <c r="E55" s="2">
        <v>0.7630406045366529</v>
      </c>
      <c r="F55" s="3">
        <v>4263</v>
      </c>
      <c r="G55" s="3">
        <v>4223</v>
      </c>
      <c r="H55" s="3">
        <v>4289</v>
      </c>
      <c r="I55" s="3">
        <v>4156</v>
      </c>
      <c r="J55" s="15">
        <f t="shared" si="1"/>
        <v>5658.9905836230228</v>
      </c>
      <c r="K55" s="7">
        <f t="shared" si="2"/>
        <v>5531.7338825522329</v>
      </c>
      <c r="L55" s="7">
        <f t="shared" si="3"/>
        <v>5664.7956189957058</v>
      </c>
      <c r="M55" s="7">
        <f t="shared" si="4"/>
        <v>5446.6301993505058</v>
      </c>
      <c r="N55" s="7">
        <f>AVERAGE(J55:M80)</f>
        <v>9980.8582526705904</v>
      </c>
      <c r="O55" s="7">
        <f>STDEV(J55:M80)</f>
        <v>3981.197589848739</v>
      </c>
      <c r="P55" s="7">
        <f>O55/N55</f>
        <v>0.39888329130247741</v>
      </c>
      <c r="Q55" s="7">
        <f>N55/N10</f>
        <v>0.32880013805065539</v>
      </c>
      <c r="R55" s="7">
        <f>P55*Q55</f>
        <v>0.13115288124635435</v>
      </c>
    </row>
    <row r="56" spans="1:18">
      <c r="A56" s="1" t="s">
        <v>24</v>
      </c>
      <c r="B56" s="2">
        <v>0.71924454924296266</v>
      </c>
      <c r="C56" s="2">
        <v>0.70818635245583372</v>
      </c>
      <c r="D56" s="2">
        <v>0.72435443653309017</v>
      </c>
      <c r="E56" s="2">
        <v>0.72982254997569396</v>
      </c>
      <c r="F56" s="3">
        <v>4009</v>
      </c>
      <c r="G56" s="3">
        <v>3885</v>
      </c>
      <c r="H56" s="3">
        <v>4153</v>
      </c>
      <c r="I56" s="3">
        <v>4196</v>
      </c>
      <c r="J56" s="15">
        <f t="shared" si="1"/>
        <v>5573.9039026707305</v>
      </c>
      <c r="K56" s="7">
        <f t="shared" si="2"/>
        <v>5485.844208276083</v>
      </c>
      <c r="L56" s="7">
        <f t="shared" si="3"/>
        <v>5733.3810501349517</v>
      </c>
      <c r="M56" s="7">
        <f t="shared" si="4"/>
        <v>5749.3427685123506</v>
      </c>
    </row>
    <row r="57" spans="1:18">
      <c r="A57" s="1" t="s">
        <v>24</v>
      </c>
      <c r="B57" s="2">
        <v>0.66913490097973782</v>
      </c>
      <c r="C57" s="2">
        <v>0.67889606877024156</v>
      </c>
      <c r="D57" s="2">
        <v>0.67052115603139151</v>
      </c>
      <c r="E57" s="2">
        <v>0.6678414776063093</v>
      </c>
      <c r="F57" s="3">
        <v>6079</v>
      </c>
      <c r="G57" s="3">
        <v>6342</v>
      </c>
      <c r="H57" s="3">
        <v>6336</v>
      </c>
      <c r="I57" s="3">
        <v>6301</v>
      </c>
      <c r="J57" s="15">
        <f t="shared" si="1"/>
        <v>9084.8646380561149</v>
      </c>
      <c r="K57" s="7">
        <f t="shared" si="2"/>
        <v>9341.6360643948865</v>
      </c>
      <c r="L57" s="7">
        <f t="shared" si="3"/>
        <v>9449.3662772713014</v>
      </c>
      <c r="M57" s="7">
        <f t="shared" si="4"/>
        <v>9434.8737107257384</v>
      </c>
    </row>
    <row r="58" spans="1:18">
      <c r="A58" s="1" t="s">
        <v>24</v>
      </c>
      <c r="B58" s="2">
        <v>0.67956739803002408</v>
      </c>
      <c r="C58" s="2">
        <v>0.68663104218833393</v>
      </c>
      <c r="D58" s="2">
        <v>0.64601368106114698</v>
      </c>
      <c r="E58" s="2">
        <v>0.64519325540506112</v>
      </c>
      <c r="F58" s="3">
        <v>6051</v>
      </c>
      <c r="G58" s="3">
        <v>5742</v>
      </c>
      <c r="H58" s="3">
        <v>5735</v>
      </c>
      <c r="I58" s="3">
        <v>5641</v>
      </c>
      <c r="J58" s="15">
        <f t="shared" si="1"/>
        <v>8904.1940763212715</v>
      </c>
      <c r="K58" s="7">
        <f t="shared" si="2"/>
        <v>8362.5697750278014</v>
      </c>
      <c r="L58" s="7">
        <f t="shared" si="3"/>
        <v>8877.5209691838809</v>
      </c>
      <c r="M58" s="7">
        <f t="shared" si="4"/>
        <v>8743.116814602321</v>
      </c>
    </row>
    <row r="59" spans="1:18">
      <c r="A59" s="1" t="s">
        <v>24</v>
      </c>
      <c r="B59" s="2">
        <v>0.4661856238093951</v>
      </c>
      <c r="C59" s="2">
        <v>0.47422283139421606</v>
      </c>
      <c r="D59" s="2">
        <v>0.47986026184591418</v>
      </c>
      <c r="E59" s="2">
        <v>0.47070518763652708</v>
      </c>
      <c r="F59" s="3">
        <v>3728</v>
      </c>
      <c r="G59" s="3">
        <v>3908</v>
      </c>
      <c r="H59" s="3">
        <v>3747</v>
      </c>
      <c r="I59" s="3">
        <v>3680</v>
      </c>
      <c r="J59" s="15">
        <f t="shared" si="1"/>
        <v>7996.8145940172362</v>
      </c>
      <c r="K59" s="7">
        <f t="shared" si="2"/>
        <v>8240.8516445960067</v>
      </c>
      <c r="L59" s="7">
        <f t="shared" si="3"/>
        <v>7808.5232262953723</v>
      </c>
      <c r="M59" s="7">
        <f t="shared" si="4"/>
        <v>7818.0570273248231</v>
      </c>
    </row>
    <row r="60" spans="1:18">
      <c r="A60" s="1" t="s">
        <v>24</v>
      </c>
      <c r="B60" s="2">
        <v>0.39474165467988537</v>
      </c>
      <c r="C60" s="2">
        <v>0.45661825173319492</v>
      </c>
      <c r="D60" s="2">
        <v>0.47560834339907382</v>
      </c>
      <c r="E60" s="2">
        <v>0.49341117265759132</v>
      </c>
      <c r="F60" s="3">
        <v>3787</v>
      </c>
      <c r="G60" s="3">
        <v>4159</v>
      </c>
      <c r="H60" s="3">
        <v>3730</v>
      </c>
      <c r="I60" s="3">
        <v>3910</v>
      </c>
      <c r="J60" s="15">
        <f t="shared" si="1"/>
        <v>9593.6163693468243</v>
      </c>
      <c r="K60" s="7">
        <f t="shared" si="2"/>
        <v>9108.2649110358634</v>
      </c>
      <c r="L60" s="7">
        <f t="shared" si="3"/>
        <v>7842.5873973161752</v>
      </c>
      <c r="M60" s="7">
        <f t="shared" si="4"/>
        <v>7924.4253407155657</v>
      </c>
    </row>
    <row r="61" spans="1:18">
      <c r="A61" s="1" t="s">
        <v>15</v>
      </c>
      <c r="B61" s="2">
        <v>0.57880839575838672</v>
      </c>
      <c r="C61" s="2">
        <v>0.58348036017376148</v>
      </c>
      <c r="D61" s="2">
        <v>0.62475402950303882</v>
      </c>
      <c r="E61" s="2">
        <v>0.6404004084718623</v>
      </c>
      <c r="F61" s="3">
        <v>6632</v>
      </c>
      <c r="G61" s="3">
        <v>6740</v>
      </c>
      <c r="H61" s="3">
        <v>6651</v>
      </c>
      <c r="I61" s="3">
        <v>6749</v>
      </c>
      <c r="J61" s="15">
        <f t="shared" si="1"/>
        <v>11458.023153431262</v>
      </c>
      <c r="K61" s="7">
        <f t="shared" si="2"/>
        <v>11551.374236474414</v>
      </c>
      <c r="L61" s="7">
        <f t="shared" si="3"/>
        <v>10645.789680285126</v>
      </c>
      <c r="M61" s="7">
        <f t="shared" si="4"/>
        <v>10538.719074375067</v>
      </c>
    </row>
    <row r="62" spans="1:18">
      <c r="A62" s="1" t="s">
        <v>15</v>
      </c>
      <c r="B62" s="2">
        <v>0.23265696994009058</v>
      </c>
      <c r="C62" s="2">
        <v>0.24781960988763446</v>
      </c>
      <c r="D62" s="2">
        <v>0.24397285435180865</v>
      </c>
      <c r="E62" s="2">
        <v>0.25860261068485618</v>
      </c>
      <c r="F62" s="3">
        <v>3400</v>
      </c>
      <c r="G62" s="3">
        <v>3450</v>
      </c>
      <c r="H62" s="3">
        <v>3722</v>
      </c>
      <c r="I62" s="3">
        <v>3968</v>
      </c>
      <c r="J62" s="15">
        <f t="shared" si="1"/>
        <v>14613.789566998588</v>
      </c>
      <c r="K62" s="7">
        <f t="shared" si="2"/>
        <v>13921.416475331744</v>
      </c>
      <c r="L62" s="7">
        <f t="shared" si="3"/>
        <v>15255.795608444532</v>
      </c>
      <c r="M62" s="7">
        <f t="shared" si="4"/>
        <v>15344.005961469464</v>
      </c>
    </row>
    <row r="63" spans="1:18">
      <c r="A63" s="1" t="s">
        <v>15</v>
      </c>
      <c r="B63" s="2">
        <v>0.55101512213057469</v>
      </c>
      <c r="C63" s="2">
        <v>0.55511342283635967</v>
      </c>
      <c r="D63" s="2">
        <v>0.55302836897395924</v>
      </c>
      <c r="E63" s="2">
        <v>0.54264673039322753</v>
      </c>
      <c r="F63" s="3">
        <v>4959</v>
      </c>
      <c r="G63" s="3">
        <v>4952</v>
      </c>
      <c r="H63" s="3">
        <v>4763</v>
      </c>
      <c r="I63" s="3">
        <v>4941</v>
      </c>
      <c r="J63" s="15">
        <f t="shared" si="1"/>
        <v>8999.7530028311267</v>
      </c>
      <c r="K63" s="7">
        <f t="shared" si="2"/>
        <v>8920.6994395806323</v>
      </c>
      <c r="L63" s="7">
        <f t="shared" si="3"/>
        <v>8612.5780650943034</v>
      </c>
      <c r="M63" s="7">
        <f t="shared" si="4"/>
        <v>9105.3713645699427</v>
      </c>
    </row>
    <row r="64" spans="1:18">
      <c r="A64" s="1" t="s">
        <v>15</v>
      </c>
      <c r="B64" s="2">
        <v>0.46262881406282119</v>
      </c>
      <c r="C64" s="2">
        <v>0.48470637318918125</v>
      </c>
      <c r="D64" s="2">
        <v>0.50249353398691521</v>
      </c>
      <c r="E64" s="2">
        <v>0.50483150104494845</v>
      </c>
      <c r="F64" s="3">
        <v>4749</v>
      </c>
      <c r="G64" s="3">
        <v>4838</v>
      </c>
      <c r="H64" s="3">
        <v>4842</v>
      </c>
      <c r="I64" s="3">
        <v>4756</v>
      </c>
      <c r="J64" s="15">
        <f t="shared" si="1"/>
        <v>10265.249062837502</v>
      </c>
      <c r="K64" s="7">
        <f t="shared" si="2"/>
        <v>9981.3005720717538</v>
      </c>
      <c r="L64" s="7">
        <f t="shared" si="3"/>
        <v>9635.944887852198</v>
      </c>
      <c r="M64" s="7">
        <f t="shared" si="4"/>
        <v>9420.9651936449627</v>
      </c>
    </row>
    <row r="65" spans="1:13">
      <c r="A65" s="1" t="s">
        <v>16</v>
      </c>
      <c r="B65" s="2">
        <v>0.71703564691552046</v>
      </c>
      <c r="C65" s="2">
        <v>0.72140523347016305</v>
      </c>
      <c r="D65" s="2">
        <v>0.68802432273481484</v>
      </c>
      <c r="E65" s="2">
        <v>0.68053309231236014</v>
      </c>
      <c r="F65" s="3">
        <v>4760</v>
      </c>
      <c r="G65" s="3">
        <v>4702</v>
      </c>
      <c r="H65" s="3">
        <v>4870</v>
      </c>
      <c r="I65" s="3">
        <v>4893</v>
      </c>
      <c r="J65" s="15">
        <f t="shared" si="1"/>
        <v>6638.4426220316109</v>
      </c>
      <c r="K65" s="7">
        <f t="shared" si="2"/>
        <v>6517.8346120141814</v>
      </c>
      <c r="L65" s="7">
        <f t="shared" si="3"/>
        <v>7078.2381364692592</v>
      </c>
      <c r="M65" s="7">
        <f t="shared" si="4"/>
        <v>7189.9516059891257</v>
      </c>
    </row>
    <row r="66" spans="1:13">
      <c r="A66" s="1" t="s">
        <v>16</v>
      </c>
      <c r="B66" s="2">
        <v>0.39790619996279458</v>
      </c>
      <c r="C66" s="2">
        <v>0.41422591986700602</v>
      </c>
      <c r="D66" s="2">
        <v>0.3932473936557061</v>
      </c>
      <c r="E66" s="2">
        <v>0.39353441292254154</v>
      </c>
      <c r="F66" s="3">
        <v>3211</v>
      </c>
      <c r="G66" s="3">
        <v>3261</v>
      </c>
      <c r="H66" s="3">
        <v>3277</v>
      </c>
      <c r="I66" s="3">
        <v>3298</v>
      </c>
      <c r="J66" s="15">
        <f t="shared" si="1"/>
        <v>8069.7410603308972</v>
      </c>
      <c r="K66" s="7">
        <f t="shared" si="2"/>
        <v>7872.5155611869895</v>
      </c>
      <c r="L66" s="7">
        <f t="shared" si="3"/>
        <v>8333.1766538523116</v>
      </c>
      <c r="M66" s="7">
        <f t="shared" si="4"/>
        <v>8380.4615090907882</v>
      </c>
    </row>
    <row r="67" spans="1:13">
      <c r="A67" s="1" t="s">
        <v>16</v>
      </c>
      <c r="B67" s="2">
        <v>0.7025971847144874</v>
      </c>
      <c r="C67" s="2">
        <v>0.69825072547684974</v>
      </c>
      <c r="D67" s="2">
        <v>0.69400666272361566</v>
      </c>
      <c r="E67" s="2">
        <v>0.69140999285730409</v>
      </c>
      <c r="F67" s="3">
        <v>6133</v>
      </c>
      <c r="G67" s="3">
        <v>5897</v>
      </c>
      <c r="H67" s="3">
        <v>6185</v>
      </c>
      <c r="I67" s="3">
        <v>6211</v>
      </c>
      <c r="J67" s="15">
        <f t="shared" si="1"/>
        <v>8729.0415239740123</v>
      </c>
      <c r="K67" s="7">
        <f t="shared" si="2"/>
        <v>8445.3904376151095</v>
      </c>
      <c r="L67" s="7">
        <f t="shared" si="3"/>
        <v>8912.0181868673826</v>
      </c>
      <c r="M67" s="7">
        <f t="shared" si="4"/>
        <v>8983.0926138810537</v>
      </c>
    </row>
    <row r="68" spans="1:13">
      <c r="A68" s="1" t="s">
        <v>16</v>
      </c>
      <c r="B68" s="2">
        <v>0.71117619548997535</v>
      </c>
      <c r="C68" s="2">
        <v>0.71131747621545094</v>
      </c>
      <c r="D68" s="2">
        <v>0.70940629723352444</v>
      </c>
      <c r="E68" s="2">
        <v>0.71046800297367274</v>
      </c>
      <c r="F68" s="3">
        <v>5871</v>
      </c>
      <c r="G68" s="3">
        <v>6003</v>
      </c>
      <c r="H68" s="3">
        <v>6301</v>
      </c>
      <c r="I68" s="3">
        <v>6237</v>
      </c>
      <c r="J68" s="15">
        <f t="shared" si="1"/>
        <v>8255.3381809343155</v>
      </c>
      <c r="K68" s="7">
        <f t="shared" si="2"/>
        <v>8439.2696661114387</v>
      </c>
      <c r="L68" s="7">
        <f t="shared" si="3"/>
        <v>8882.0750881011954</v>
      </c>
      <c r="M68" s="7">
        <f t="shared" si="4"/>
        <v>8778.7204686135883</v>
      </c>
    </row>
    <row r="69" spans="1:13">
      <c r="A69" s="1" t="s">
        <v>17</v>
      </c>
      <c r="B69" s="2">
        <v>0.64759755843028388</v>
      </c>
      <c r="C69" s="2">
        <v>0.68364975160293662</v>
      </c>
      <c r="D69" s="2">
        <v>0.68331231081614829</v>
      </c>
      <c r="E69" s="2">
        <v>0.69015434709268642</v>
      </c>
      <c r="F69" s="3">
        <v>3277</v>
      </c>
      <c r="G69" s="3">
        <v>3227</v>
      </c>
      <c r="H69" s="3">
        <v>3442</v>
      </c>
      <c r="I69" s="3">
        <v>3159</v>
      </c>
      <c r="J69" s="15">
        <f t="shared" si="1"/>
        <v>5060.2414375111957</v>
      </c>
      <c r="K69" s="7">
        <f t="shared" si="2"/>
        <v>4720.2533057808232</v>
      </c>
      <c r="L69" s="7">
        <f t="shared" si="3"/>
        <v>5037.2281393392059</v>
      </c>
      <c r="M69" s="7">
        <f t="shared" si="4"/>
        <v>4577.2369808398125</v>
      </c>
    </row>
    <row r="70" spans="1:13">
      <c r="A70" s="1" t="s">
        <v>17</v>
      </c>
      <c r="B70" s="2">
        <v>0.45155220806279139</v>
      </c>
      <c r="C70" s="2">
        <v>0.45342125921020021</v>
      </c>
      <c r="D70" s="2">
        <v>0.44641146176945812</v>
      </c>
      <c r="E70" s="2">
        <v>0.44410542293663763</v>
      </c>
      <c r="F70" s="3">
        <v>2397</v>
      </c>
      <c r="G70" s="3">
        <v>2415</v>
      </c>
      <c r="H70" s="3">
        <v>2371</v>
      </c>
      <c r="I70" s="3">
        <v>2170</v>
      </c>
      <c r="J70" s="15">
        <f t="shared" si="1"/>
        <v>5308.3562812889204</v>
      </c>
      <c r="K70" s="7">
        <f t="shared" si="2"/>
        <v>5326.1728490777214</v>
      </c>
      <c r="L70" s="7">
        <f t="shared" si="3"/>
        <v>5311.2435567894627</v>
      </c>
      <c r="M70" s="7">
        <f t="shared" si="4"/>
        <v>4886.2272062586435</v>
      </c>
    </row>
    <row r="71" spans="1:13">
      <c r="A71" s="1" t="s">
        <v>17</v>
      </c>
      <c r="B71" s="2">
        <v>0.60618323867195512</v>
      </c>
      <c r="C71" s="2">
        <v>0.61350553061071933</v>
      </c>
      <c r="D71" s="2">
        <v>0.62404524650795146</v>
      </c>
      <c r="E71" s="2">
        <v>0.62868138743439894</v>
      </c>
      <c r="F71" s="3">
        <v>7201</v>
      </c>
      <c r="G71" s="3">
        <v>7295</v>
      </c>
      <c r="H71" s="3">
        <v>7170</v>
      </c>
      <c r="I71" s="3">
        <v>7046</v>
      </c>
      <c r="J71" s="15">
        <f t="shared" si="1"/>
        <v>11879.246308057234</v>
      </c>
      <c r="K71" s="7">
        <f t="shared" si="2"/>
        <v>11890.683353315706</v>
      </c>
      <c r="L71" s="7">
        <f t="shared" si="3"/>
        <v>11489.551503071407</v>
      </c>
      <c r="M71" s="7">
        <f t="shared" si="4"/>
        <v>11207.584860678302</v>
      </c>
    </row>
    <row r="72" spans="1:13">
      <c r="A72" s="1" t="s">
        <v>17</v>
      </c>
      <c r="B72" s="2">
        <v>0.60582020723570018</v>
      </c>
      <c r="C72" s="2">
        <v>0.60750764582423233</v>
      </c>
      <c r="D72" s="2">
        <v>0.6117322563335601</v>
      </c>
      <c r="E72" s="2">
        <v>0.64640134277553885</v>
      </c>
      <c r="F72" s="3">
        <v>6324</v>
      </c>
      <c r="G72" s="3">
        <v>6161</v>
      </c>
      <c r="H72" s="3">
        <v>6249</v>
      </c>
      <c r="I72" s="3">
        <v>6028</v>
      </c>
      <c r="J72" s="15">
        <f t="shared" si="1"/>
        <v>10438.740610610876</v>
      </c>
      <c r="K72" s="7">
        <f t="shared" si="2"/>
        <v>10141.436148743611</v>
      </c>
      <c r="L72" s="7">
        <f t="shared" si="3"/>
        <v>10215.253381362645</v>
      </c>
      <c r="M72" s="7">
        <f t="shared" si="4"/>
        <v>9325.4756775670976</v>
      </c>
    </row>
    <row r="73" spans="1:13">
      <c r="A73" s="1" t="s">
        <v>18</v>
      </c>
      <c r="B73" s="2">
        <v>0.70086836465639579</v>
      </c>
      <c r="C73" s="2">
        <v>0.66063071961773234</v>
      </c>
      <c r="D73" s="2">
        <v>0.69764299107948313</v>
      </c>
      <c r="E73" s="2">
        <v>0.70703840272315088</v>
      </c>
      <c r="F73" s="3">
        <v>8250</v>
      </c>
      <c r="G73" s="3">
        <v>9048</v>
      </c>
      <c r="H73" s="3">
        <v>9071</v>
      </c>
      <c r="I73" s="3">
        <v>8727</v>
      </c>
      <c r="J73" s="15">
        <f t="shared" si="1"/>
        <v>11771.111974849377</v>
      </c>
      <c r="K73" s="7">
        <f t="shared" si="2"/>
        <v>13696.002518979951</v>
      </c>
      <c r="L73" s="7">
        <f t="shared" si="3"/>
        <v>13002.352372184203</v>
      </c>
      <c r="M73" s="7">
        <f t="shared" si="4"/>
        <v>12343.035351952669</v>
      </c>
    </row>
    <row r="74" spans="1:13">
      <c r="A74" s="1" t="s">
        <v>18</v>
      </c>
      <c r="B74" s="2">
        <v>0.43757066227593738</v>
      </c>
      <c r="C74" s="2">
        <v>0.43279750482616852</v>
      </c>
      <c r="D74" s="2">
        <v>0.4449194338049251</v>
      </c>
      <c r="E74" s="2">
        <v>0.45764820110279542</v>
      </c>
      <c r="F74" s="3">
        <v>5549</v>
      </c>
      <c r="G74" s="3">
        <v>5740</v>
      </c>
      <c r="H74" s="3">
        <v>5284</v>
      </c>
      <c r="I74" s="3">
        <v>5541</v>
      </c>
      <c r="J74" s="15">
        <f t="shared" ref="J74:J112" si="6">F74/B74</f>
        <v>12681.380353833532</v>
      </c>
      <c r="K74" s="7">
        <f t="shared" si="2"/>
        <v>13262.553355767264</v>
      </c>
      <c r="L74" s="7">
        <f t="shared" si="3"/>
        <v>11876.307480685973</v>
      </c>
      <c r="M74" s="7">
        <f t="shared" si="4"/>
        <v>12107.553327310903</v>
      </c>
    </row>
    <row r="75" spans="1:13">
      <c r="A75" s="1" t="s">
        <v>18</v>
      </c>
      <c r="B75" s="2">
        <v>0.66678856363406569</v>
      </c>
      <c r="C75" s="2">
        <v>0.71499651545458509</v>
      </c>
      <c r="D75" s="2">
        <v>0.7149329328278432</v>
      </c>
      <c r="E75" s="2">
        <v>0.71597419445534161</v>
      </c>
      <c r="F75" s="3">
        <v>10058</v>
      </c>
      <c r="G75" s="3">
        <v>9696</v>
      </c>
      <c r="H75" s="3">
        <v>9219</v>
      </c>
      <c r="I75" s="3">
        <v>8948</v>
      </c>
      <c r="J75" s="15">
        <f t="shared" si="6"/>
        <v>15084.241914982576</v>
      </c>
      <c r="K75" s="7">
        <f t="shared" si="2"/>
        <v>13560.905249776517</v>
      </c>
      <c r="L75" s="7">
        <f t="shared" si="3"/>
        <v>12894.915839916899</v>
      </c>
      <c r="M75" s="7">
        <f t="shared" si="4"/>
        <v>12497.657135264426</v>
      </c>
    </row>
    <row r="76" spans="1:13">
      <c r="A76" s="1" t="s">
        <v>18</v>
      </c>
      <c r="B76" s="2">
        <v>0.58782941647717013</v>
      </c>
      <c r="C76" s="2">
        <v>0.60376790596074137</v>
      </c>
      <c r="D76" s="2">
        <v>0.59178406123255967</v>
      </c>
      <c r="E76" s="2">
        <v>0.53607475081883982</v>
      </c>
      <c r="F76" s="3">
        <v>7026</v>
      </c>
      <c r="G76" s="3">
        <v>7256</v>
      </c>
      <c r="H76" s="3">
        <v>7449</v>
      </c>
      <c r="I76" s="3">
        <v>7663</v>
      </c>
      <c r="J76" s="15">
        <f t="shared" si="6"/>
        <v>11952.447092740676</v>
      </c>
      <c r="K76" s="7">
        <f t="shared" si="2"/>
        <v>12017.86303704557</v>
      </c>
      <c r="L76" s="7">
        <f t="shared" si="3"/>
        <v>12587.361654325947</v>
      </c>
      <c r="M76" s="7">
        <f t="shared" si="4"/>
        <v>14294.648252496452</v>
      </c>
    </row>
    <row r="77" spans="1:13">
      <c r="A77" s="1" t="s">
        <v>19</v>
      </c>
      <c r="B77" s="2">
        <v>0.55031583995706224</v>
      </c>
      <c r="C77" s="2">
        <v>0.55536935680261146</v>
      </c>
      <c r="D77" s="2">
        <v>0.54453873417210663</v>
      </c>
      <c r="E77" s="2">
        <v>0.51961423837130793</v>
      </c>
      <c r="F77" s="3">
        <v>4413</v>
      </c>
      <c r="G77" s="3">
        <v>4511</v>
      </c>
      <c r="H77" s="3">
        <v>4508</v>
      </c>
      <c r="I77" s="3">
        <v>4623</v>
      </c>
      <c r="J77" s="15">
        <f t="shared" si="6"/>
        <v>8019.0313990313625</v>
      </c>
      <c r="K77" s="7">
        <f t="shared" si="2"/>
        <v>8122.5223263502685</v>
      </c>
      <c r="L77" s="7">
        <f t="shared" si="3"/>
        <v>8278.566274727491</v>
      </c>
      <c r="M77" s="7">
        <f t="shared" si="4"/>
        <v>8896.9848372331926</v>
      </c>
    </row>
    <row r="78" spans="1:13">
      <c r="A78" s="1" t="s">
        <v>19</v>
      </c>
      <c r="B78" s="2">
        <v>6.7183238845658619E-2</v>
      </c>
      <c r="C78" s="2">
        <v>5.8724677270238043E-2</v>
      </c>
      <c r="D78" s="2">
        <v>5.0418784398731986E-2</v>
      </c>
      <c r="E78" s="2">
        <v>5.3150770073891233E-2</v>
      </c>
      <c r="F78" s="3">
        <v>1407</v>
      </c>
      <c r="G78" s="3">
        <v>1406</v>
      </c>
      <c r="H78" s="3">
        <v>1362</v>
      </c>
      <c r="I78" s="3">
        <v>1449</v>
      </c>
      <c r="J78" s="15">
        <f t="shared" si="6"/>
        <v>20942.723574734599</v>
      </c>
      <c r="K78" s="7">
        <f t="shared" si="2"/>
        <v>23942.234599773063</v>
      </c>
      <c r="L78" s="7">
        <f t="shared" si="3"/>
        <v>27013.741331579065</v>
      </c>
      <c r="M78" s="7">
        <f t="shared" si="4"/>
        <v>27262.069730797353</v>
      </c>
    </row>
    <row r="79" spans="1:13">
      <c r="A79" s="1" t="s">
        <v>19</v>
      </c>
      <c r="B79" s="2">
        <v>0.6334693977867043</v>
      </c>
      <c r="C79" s="2">
        <v>0.64580772764467587</v>
      </c>
      <c r="D79" s="2">
        <v>0.64859758127811373</v>
      </c>
      <c r="E79" s="2">
        <v>0.64627982143530716</v>
      </c>
      <c r="F79" s="3">
        <v>7001</v>
      </c>
      <c r="G79" s="3">
        <v>7046</v>
      </c>
      <c r="H79" s="3">
        <v>7114</v>
      </c>
      <c r="I79" s="3">
        <v>6974</v>
      </c>
      <c r="J79" s="15">
        <f t="shared" si="6"/>
        <v>11051.836165189639</v>
      </c>
      <c r="K79" s="7">
        <f t="shared" si="2"/>
        <v>10910.368052883872</v>
      </c>
      <c r="L79" s="7">
        <f t="shared" si="3"/>
        <v>10968.280186893837</v>
      </c>
      <c r="M79" s="7">
        <f t="shared" si="4"/>
        <v>10790.99140757886</v>
      </c>
    </row>
    <row r="80" spans="1:13">
      <c r="A80" s="1" t="s">
        <v>19</v>
      </c>
      <c r="B80" s="2">
        <v>0.58643241648179556</v>
      </c>
      <c r="C80" s="2">
        <v>0.59982471471437127</v>
      </c>
      <c r="D80" s="2">
        <v>0.58147419067799899</v>
      </c>
      <c r="E80" s="2">
        <v>0.60490715734006917</v>
      </c>
      <c r="F80" s="3">
        <v>5810</v>
      </c>
      <c r="G80" s="3">
        <v>5749</v>
      </c>
      <c r="H80" s="3">
        <v>5741</v>
      </c>
      <c r="I80" s="3">
        <v>5352</v>
      </c>
      <c r="J80" s="15">
        <f t="shared" si="6"/>
        <v>9907.3650035517057</v>
      </c>
      <c r="K80" s="7">
        <f t="shared" si="2"/>
        <v>9584.466693303224</v>
      </c>
      <c r="L80" s="7">
        <f t="shared" si="3"/>
        <v>9873.1811179890774</v>
      </c>
      <c r="M80" s="7">
        <f t="shared" si="4"/>
        <v>8847.638741016237</v>
      </c>
    </row>
    <row r="81" spans="1:21" ht="13">
      <c r="A81" s="23" t="s">
        <v>95</v>
      </c>
      <c r="B81" s="24">
        <v>0.43216869480977821</v>
      </c>
      <c r="C81" s="24">
        <v>0.43522074775987601</v>
      </c>
      <c r="D81" s="24">
        <v>0.45153341363396721</v>
      </c>
      <c r="E81" s="24">
        <v>0.43601909613173495</v>
      </c>
      <c r="F81" s="25">
        <v>11477</v>
      </c>
      <c r="G81" s="25">
        <v>9987</v>
      </c>
      <c r="H81" s="25">
        <v>11355</v>
      </c>
      <c r="I81" s="25">
        <v>9331</v>
      </c>
      <c r="J81" s="23">
        <f t="shared" ref="J81:M90" si="7">(F81/B81)</f>
        <v>26556.759288295219</v>
      </c>
      <c r="K81" s="23">
        <f t="shared" si="7"/>
        <v>22946.975876963752</v>
      </c>
      <c r="L81" s="23">
        <f t="shared" si="7"/>
        <v>25147.640589019313</v>
      </c>
      <c r="M81" s="23">
        <f t="shared" si="7"/>
        <v>21400.438840368621</v>
      </c>
      <c r="N81" s="7">
        <f>AVERAGE(J81:M85)</f>
        <v>27460.828586869564</v>
      </c>
      <c r="O81" s="7">
        <f>STDEV(J81:M85)</f>
        <v>6053.6004700333797</v>
      </c>
      <c r="P81" s="7" t="s">
        <v>104</v>
      </c>
      <c r="Q81" s="34">
        <f>J81*1.28</f>
        <v>33992.651889017885</v>
      </c>
      <c r="R81" s="34">
        <f>K81*1.28</f>
        <v>29372.129122513605</v>
      </c>
      <c r="S81" s="34">
        <f>L81*1.28</f>
        <v>32188.979953944719</v>
      </c>
      <c r="T81" s="34">
        <f>M81*1.28</f>
        <v>27392.561715671836</v>
      </c>
      <c r="U81" s="7">
        <f>STDEV(Q81:T85)</f>
        <v>7748.6086016427571</v>
      </c>
    </row>
    <row r="82" spans="1:21" ht="13">
      <c r="A82" s="23" t="s">
        <v>96</v>
      </c>
      <c r="B82" s="24">
        <v>0.30835355659750274</v>
      </c>
      <c r="C82" s="24">
        <v>0.3196460399619952</v>
      </c>
      <c r="D82" s="24">
        <v>0.30956795775190687</v>
      </c>
      <c r="E82" s="24">
        <v>0.33722392725360262</v>
      </c>
      <c r="F82" s="25">
        <v>9092</v>
      </c>
      <c r="G82" s="25">
        <v>9296</v>
      </c>
      <c r="H82" s="25">
        <v>10040</v>
      </c>
      <c r="I82" s="25">
        <v>10493</v>
      </c>
      <c r="J82" s="23">
        <f t="shared" si="7"/>
        <v>29485.633635378777</v>
      </c>
      <c r="K82" s="23">
        <f t="shared" si="7"/>
        <v>29082.168517104925</v>
      </c>
      <c r="L82" s="23">
        <f t="shared" si="7"/>
        <v>32432.297169612852</v>
      </c>
      <c r="M82" s="23">
        <f t="shared" si="7"/>
        <v>31115.822905736299</v>
      </c>
      <c r="Q82" s="34">
        <f t="shared" ref="Q82:Q90" si="8">J82*1.28</f>
        <v>37741.611053284832</v>
      </c>
      <c r="R82" s="34">
        <f t="shared" ref="R82:R90" si="9">K82*1.28</f>
        <v>37225.175701894303</v>
      </c>
      <c r="S82" s="34">
        <f t="shared" ref="S82:S91" si="10">L82*1.28</f>
        <v>41513.340377104454</v>
      </c>
      <c r="T82" s="34">
        <f t="shared" ref="T82:T91" si="11">M82*1.28</f>
        <v>39828.253319342461</v>
      </c>
    </row>
    <row r="83" spans="1:21" ht="13">
      <c r="A83" s="23" t="s">
        <v>97</v>
      </c>
      <c r="B83" s="24">
        <v>0.3348599583113212</v>
      </c>
      <c r="C83" s="24">
        <v>0.35724751412173567</v>
      </c>
      <c r="D83" s="24">
        <v>0.3454026928227556</v>
      </c>
      <c r="E83" s="24">
        <v>0.36560956747729773</v>
      </c>
      <c r="F83" s="25">
        <v>8693</v>
      </c>
      <c r="G83" s="25">
        <v>9898</v>
      </c>
      <c r="H83" s="25">
        <v>8858</v>
      </c>
      <c r="I83" s="25">
        <v>9899</v>
      </c>
      <c r="J83" s="23">
        <f t="shared" si="7"/>
        <v>25960.105961424233</v>
      </c>
      <c r="K83" s="23">
        <f t="shared" si="7"/>
        <v>27706.280964147332</v>
      </c>
      <c r="L83" s="23">
        <f t="shared" si="7"/>
        <v>25645.428319070776</v>
      </c>
      <c r="M83" s="23">
        <f t="shared" si="7"/>
        <v>27075.330846243982</v>
      </c>
      <c r="Q83" s="34">
        <f t="shared" si="8"/>
        <v>33228.935630623018</v>
      </c>
      <c r="R83" s="34">
        <f t="shared" si="9"/>
        <v>35464.039634108587</v>
      </c>
      <c r="S83" s="34">
        <f t="shared" si="10"/>
        <v>32826.148248410595</v>
      </c>
      <c r="T83" s="34">
        <f t="shared" si="11"/>
        <v>34656.423483192295</v>
      </c>
    </row>
    <row r="84" spans="1:21" ht="13">
      <c r="A84" s="23" t="s">
        <v>98</v>
      </c>
      <c r="B84" s="24">
        <v>0.43428172577668234</v>
      </c>
      <c r="C84" s="24">
        <v>0.44026367669050626</v>
      </c>
      <c r="D84" s="24">
        <v>0.43576091022610253</v>
      </c>
      <c r="E84" s="24">
        <v>0.44697032181113644</v>
      </c>
      <c r="F84" s="25">
        <v>8183</v>
      </c>
      <c r="G84" s="25">
        <v>8296</v>
      </c>
      <c r="H84" s="25">
        <v>9444</v>
      </c>
      <c r="I84" s="25">
        <v>8669</v>
      </c>
      <c r="J84" s="23">
        <f t="shared" si="7"/>
        <v>18842.60726229104</v>
      </c>
      <c r="K84" s="23">
        <f t="shared" si="7"/>
        <v>18843.253348451613</v>
      </c>
      <c r="L84" s="23">
        <f t="shared" si="7"/>
        <v>21672.43499445558</v>
      </c>
      <c r="M84" s="23">
        <f t="shared" si="7"/>
        <v>19395.023734177619</v>
      </c>
      <c r="Q84" s="34">
        <f t="shared" si="8"/>
        <v>24118.537295732531</v>
      </c>
      <c r="R84" s="34">
        <f t="shared" si="9"/>
        <v>24119.364286018066</v>
      </c>
      <c r="S84" s="34">
        <f t="shared" si="10"/>
        <v>27740.716792903142</v>
      </c>
      <c r="T84" s="34">
        <f t="shared" si="11"/>
        <v>24825.630379747352</v>
      </c>
    </row>
    <row r="85" spans="1:21" ht="13">
      <c r="A85" s="23" t="s">
        <v>99</v>
      </c>
      <c r="B85" s="24">
        <v>0.21973426641245269</v>
      </c>
      <c r="C85" s="24">
        <v>0.22017991530715639</v>
      </c>
      <c r="D85" s="24">
        <v>0.25003852056732362</v>
      </c>
      <c r="E85" s="24">
        <v>0.2609173227821911</v>
      </c>
      <c r="F85" s="25">
        <v>8561</v>
      </c>
      <c r="G85" s="25">
        <v>7709</v>
      </c>
      <c r="H85" s="25">
        <v>9198</v>
      </c>
      <c r="I85" s="25">
        <v>9171</v>
      </c>
      <c r="J85" s="23">
        <f t="shared" si="7"/>
        <v>38960.696207165776</v>
      </c>
      <c r="K85" s="23">
        <f t="shared" si="7"/>
        <v>35012.276161727808</v>
      </c>
      <c r="L85" s="23">
        <f t="shared" si="7"/>
        <v>36786.331878505138</v>
      </c>
      <c r="M85" s="23">
        <f t="shared" si="7"/>
        <v>35149.065237250572</v>
      </c>
      <c r="Q85" s="34">
        <f t="shared" si="8"/>
        <v>49869.691145172197</v>
      </c>
      <c r="R85" s="34">
        <f t="shared" si="9"/>
        <v>44815.713487011599</v>
      </c>
      <c r="S85" s="34">
        <f t="shared" si="10"/>
        <v>47086.504804486576</v>
      </c>
      <c r="T85" s="34">
        <f t="shared" si="11"/>
        <v>44990.803503680734</v>
      </c>
    </row>
    <row r="86" spans="1:21" ht="13">
      <c r="A86" s="26" t="s">
        <v>100</v>
      </c>
      <c r="B86" s="27">
        <v>0.32474544134757577</v>
      </c>
      <c r="C86" s="27">
        <v>0.35689262728502197</v>
      </c>
      <c r="D86" s="27">
        <v>0.34265243916070875</v>
      </c>
      <c r="E86" s="27">
        <v>0.35780681471060766</v>
      </c>
      <c r="F86" s="28">
        <v>8171</v>
      </c>
      <c r="G86" s="28">
        <v>8473</v>
      </c>
      <c r="H86" s="28">
        <v>8196</v>
      </c>
      <c r="I86" s="28">
        <v>8172</v>
      </c>
      <c r="J86" s="26">
        <f t="shared" si="7"/>
        <v>25161.246193613417</v>
      </c>
      <c r="K86" s="26">
        <f t="shared" si="7"/>
        <v>23741.03400357801</v>
      </c>
      <c r="L86" s="26">
        <f t="shared" si="7"/>
        <v>23919.281065312836</v>
      </c>
      <c r="M86" s="26">
        <f t="shared" si="7"/>
        <v>22839.140184094795</v>
      </c>
      <c r="N86" s="7">
        <f>AVERAGE(J86:M90)</f>
        <v>20476.003519151662</v>
      </c>
      <c r="O86" s="7">
        <f>STDEV(J86:M90)</f>
        <v>1997.1513378973204</v>
      </c>
      <c r="P86" s="7" t="s">
        <v>105</v>
      </c>
      <c r="Q86" s="33">
        <f t="shared" si="8"/>
        <v>32206.395127825173</v>
      </c>
      <c r="R86" s="33">
        <f t="shared" si="9"/>
        <v>30388.523524579854</v>
      </c>
      <c r="S86" s="33">
        <f t="shared" si="10"/>
        <v>30616.67976360043</v>
      </c>
      <c r="T86" s="33">
        <f t="shared" si="11"/>
        <v>29234.099435641339</v>
      </c>
      <c r="U86" s="7">
        <f>STDEV(Q86:T90)</f>
        <v>2556.35371250857</v>
      </c>
    </row>
    <row r="87" spans="1:21" ht="13">
      <c r="A87" s="26" t="s">
        <v>101</v>
      </c>
      <c r="B87" s="27">
        <v>0.46034048780981462</v>
      </c>
      <c r="C87" s="27">
        <v>0.46165390445584031</v>
      </c>
      <c r="D87" s="27">
        <v>0.4791327001983301</v>
      </c>
      <c r="E87" s="27">
        <v>0.48318307945952993</v>
      </c>
      <c r="F87" s="28">
        <v>9233</v>
      </c>
      <c r="G87" s="28">
        <v>8791</v>
      </c>
      <c r="H87" s="28">
        <v>9583</v>
      </c>
      <c r="I87" s="28">
        <v>8719</v>
      </c>
      <c r="J87" s="26">
        <f t="shared" si="7"/>
        <v>20056.893200787777</v>
      </c>
      <c r="K87" s="26">
        <f t="shared" si="7"/>
        <v>19042.403660296361</v>
      </c>
      <c r="L87" s="26">
        <f t="shared" si="7"/>
        <v>20000.722129867685</v>
      </c>
      <c r="M87" s="26">
        <f t="shared" si="7"/>
        <v>18044.919970609772</v>
      </c>
      <c r="Q87" s="33">
        <f t="shared" si="8"/>
        <v>25672.823297008355</v>
      </c>
      <c r="R87" s="33">
        <f t="shared" si="9"/>
        <v>24374.276685179342</v>
      </c>
      <c r="S87" s="33">
        <f t="shared" si="10"/>
        <v>25600.924326230637</v>
      </c>
      <c r="T87" s="33">
        <f t="shared" si="11"/>
        <v>23097.497562380508</v>
      </c>
    </row>
    <row r="88" spans="1:21" ht="13">
      <c r="A88" s="26" t="s">
        <v>101</v>
      </c>
      <c r="B88" s="27">
        <v>0.35563618931518648</v>
      </c>
      <c r="C88" s="27">
        <v>0.37233847525580072</v>
      </c>
      <c r="D88" s="27">
        <v>0.37328287638446589</v>
      </c>
      <c r="E88" s="27">
        <v>0.39115586571953653</v>
      </c>
      <c r="F88" s="28">
        <v>6941</v>
      </c>
      <c r="G88" s="28">
        <v>7750</v>
      </c>
      <c r="H88" s="28">
        <v>6942</v>
      </c>
      <c r="I88" s="28">
        <v>7449</v>
      </c>
      <c r="J88" s="26">
        <f t="shared" si="7"/>
        <v>19517.136356020455</v>
      </c>
      <c r="K88" s="26">
        <f t="shared" si="7"/>
        <v>20814.394737679642</v>
      </c>
      <c r="L88" s="26">
        <f t="shared" si="7"/>
        <v>18597.156310084869</v>
      </c>
      <c r="M88" s="26">
        <f t="shared" si="7"/>
        <v>19043.559493342796</v>
      </c>
      <c r="Q88" s="33">
        <f t="shared" si="8"/>
        <v>24981.934535706183</v>
      </c>
      <c r="R88" s="33">
        <f t="shared" si="9"/>
        <v>26642.425264229943</v>
      </c>
      <c r="S88" s="33">
        <f t="shared" si="10"/>
        <v>23804.360076908633</v>
      </c>
      <c r="T88" s="33">
        <f t="shared" si="11"/>
        <v>24375.756151478781</v>
      </c>
    </row>
    <row r="89" spans="1:21" ht="13">
      <c r="A89" s="26" t="s">
        <v>102</v>
      </c>
      <c r="B89" s="27">
        <v>0.49413596208371235</v>
      </c>
      <c r="C89" s="27">
        <v>0.50437356947403511</v>
      </c>
      <c r="D89" s="27">
        <v>0.51246969080760063</v>
      </c>
      <c r="E89" s="27">
        <v>0.52609408275135816</v>
      </c>
      <c r="F89" s="28">
        <v>10175</v>
      </c>
      <c r="G89" s="28">
        <v>10474</v>
      </c>
      <c r="H89" s="28">
        <v>10739</v>
      </c>
      <c r="I89" s="28">
        <v>9783</v>
      </c>
      <c r="J89" s="26">
        <f t="shared" si="7"/>
        <v>20591.498657764638</v>
      </c>
      <c r="K89" s="26">
        <f t="shared" si="7"/>
        <v>20766.353817711686</v>
      </c>
      <c r="L89" s="26">
        <f t="shared" si="7"/>
        <v>20955.385640614993</v>
      </c>
      <c r="M89" s="26">
        <f t="shared" si="7"/>
        <v>18595.5332339741</v>
      </c>
      <c r="Q89" s="33">
        <f t="shared" si="8"/>
        <v>26357.118281938736</v>
      </c>
      <c r="R89" s="33">
        <f t="shared" si="9"/>
        <v>26580.932886670958</v>
      </c>
      <c r="S89" s="33">
        <f t="shared" si="10"/>
        <v>26822.893619987193</v>
      </c>
      <c r="T89" s="33">
        <f t="shared" si="11"/>
        <v>23802.282539486849</v>
      </c>
    </row>
    <row r="90" spans="1:21" ht="13">
      <c r="A90" s="26" t="s">
        <v>103</v>
      </c>
      <c r="B90" s="27">
        <v>0.32662232056660279</v>
      </c>
      <c r="C90" s="27">
        <v>0.33370539246023745</v>
      </c>
      <c r="D90" s="27">
        <v>0.3629400271318704</v>
      </c>
      <c r="E90" s="27">
        <v>0.34938881949916678</v>
      </c>
      <c r="F90" s="28">
        <v>6416</v>
      </c>
      <c r="G90" s="28">
        <v>6742</v>
      </c>
      <c r="H90" s="28">
        <v>7230</v>
      </c>
      <c r="I90" s="28">
        <v>6312</v>
      </c>
      <c r="J90" s="26">
        <f t="shared" si="7"/>
        <v>19643.482995497514</v>
      </c>
      <c r="K90" s="26">
        <f t="shared" si="7"/>
        <v>20203.449366804405</v>
      </c>
      <c r="L90" s="26">
        <f t="shared" si="7"/>
        <v>19920.646551814625</v>
      </c>
      <c r="M90" s="26">
        <f t="shared" si="7"/>
        <v>18065.832813562749</v>
      </c>
      <c r="Q90" s="33">
        <f t="shared" si="8"/>
        <v>25143.65823423682</v>
      </c>
      <c r="R90" s="33">
        <f t="shared" si="9"/>
        <v>25860.41518950964</v>
      </c>
      <c r="S90" s="33">
        <f t="shared" si="10"/>
        <v>25498.427586322719</v>
      </c>
      <c r="T90" s="33">
        <f t="shared" si="11"/>
        <v>23124.26600136032</v>
      </c>
    </row>
    <row r="91" spans="1:21">
      <c r="A91" s="1" t="s">
        <v>25</v>
      </c>
      <c r="B91" s="2">
        <v>0.75245805350983075</v>
      </c>
      <c r="C91" s="2">
        <v>0.76246124744415189</v>
      </c>
      <c r="D91" s="2">
        <v>0.7626573008359262</v>
      </c>
      <c r="E91" s="2">
        <v>0.77313585259707174</v>
      </c>
      <c r="F91" s="3">
        <v>25878</v>
      </c>
      <c r="G91" s="3">
        <v>26019</v>
      </c>
      <c r="H91" s="3">
        <v>25463</v>
      </c>
      <c r="I91" s="3">
        <v>27706</v>
      </c>
      <c r="J91" s="15">
        <f t="shared" si="6"/>
        <v>34391.2858388483</v>
      </c>
      <c r="K91" s="7">
        <f t="shared" si="2"/>
        <v>34125.013024882704</v>
      </c>
      <c r="L91" s="7">
        <f t="shared" si="3"/>
        <v>33387.210706684062</v>
      </c>
      <c r="M91" s="7">
        <f t="shared" si="4"/>
        <v>35835.875295307625</v>
      </c>
      <c r="N91" s="7">
        <f>AVERAGE(J91:M112)</f>
        <v>31541.279799589287</v>
      </c>
      <c r="O91" s="7">
        <f>STDEV(J91:M112)</f>
        <v>4462.862214831157</v>
      </c>
      <c r="P91" s="7">
        <f>O91/N91</f>
        <v>0.14149274357882174</v>
      </c>
      <c r="Q91" s="7">
        <f>N91/N10</f>
        <v>1.0390666704062632</v>
      </c>
      <c r="R91" s="7">
        <f>Q91*P91</f>
        <v>0.14702039395709349</v>
      </c>
      <c r="S91" s="7">
        <f t="shared" si="10"/>
        <v>42735.629704555598</v>
      </c>
      <c r="T91" s="7">
        <f t="shared" si="11"/>
        <v>45869.92037799376</v>
      </c>
    </row>
    <row r="92" spans="1:21">
      <c r="A92" s="1" t="s">
        <v>25</v>
      </c>
      <c r="B92" s="2">
        <v>0.64494363287546097</v>
      </c>
      <c r="C92" s="2">
        <v>0.65642849678099457</v>
      </c>
      <c r="D92" s="2">
        <v>0.69436487408554926</v>
      </c>
      <c r="E92" s="2">
        <v>0.70610998577346384</v>
      </c>
      <c r="F92" s="3">
        <v>22717</v>
      </c>
      <c r="G92" s="3">
        <v>22554</v>
      </c>
      <c r="H92" s="3">
        <v>22935</v>
      </c>
      <c r="I92" s="3">
        <v>22744</v>
      </c>
      <c r="J92" s="15">
        <f t="shared" si="6"/>
        <v>35223.233228486912</v>
      </c>
      <c r="K92" s="7">
        <f t="shared" si="2"/>
        <v>34358.654614479252</v>
      </c>
      <c r="L92" s="7">
        <f t="shared" si="3"/>
        <v>33030.184642050735</v>
      </c>
      <c r="M92" s="7">
        <f t="shared" si="4"/>
        <v>32210.279500702025</v>
      </c>
    </row>
    <row r="93" spans="1:21">
      <c r="A93" s="1" t="s">
        <v>25</v>
      </c>
      <c r="B93" s="2">
        <v>0.75553237016944941</v>
      </c>
      <c r="C93" s="2">
        <v>0.74823310241823504</v>
      </c>
      <c r="D93" s="2">
        <v>0.73360626972465237</v>
      </c>
      <c r="E93" s="2">
        <v>0.71795750673260961</v>
      </c>
      <c r="F93" s="3">
        <v>20108</v>
      </c>
      <c r="G93" s="3">
        <v>19506</v>
      </c>
      <c r="H93" s="3">
        <v>19295</v>
      </c>
      <c r="I93" s="3">
        <v>19685</v>
      </c>
      <c r="J93" s="15">
        <f t="shared" si="6"/>
        <v>26614.346113972872</v>
      </c>
      <c r="K93" s="7">
        <f t="shared" si="2"/>
        <v>26069.415984080395</v>
      </c>
      <c r="L93" s="7">
        <f t="shared" si="3"/>
        <v>26301.574558846227</v>
      </c>
      <c r="M93" s="7">
        <f t="shared" si="4"/>
        <v>27418.057218435526</v>
      </c>
    </row>
    <row r="94" spans="1:21">
      <c r="A94" s="1" t="s">
        <v>25</v>
      </c>
      <c r="B94" s="2">
        <v>0.4618694531615099</v>
      </c>
      <c r="C94" s="2">
        <v>0.47741355682638842</v>
      </c>
      <c r="D94" s="2">
        <v>0.45188828619616983</v>
      </c>
      <c r="E94" s="2">
        <v>0.44859804792594271</v>
      </c>
      <c r="F94" s="3">
        <v>11009</v>
      </c>
      <c r="G94" s="3">
        <v>10966</v>
      </c>
      <c r="H94" s="3">
        <v>10733</v>
      </c>
      <c r="I94" s="3">
        <v>11526</v>
      </c>
      <c r="J94" s="15">
        <f t="shared" si="6"/>
        <v>23835.739568059922</v>
      </c>
      <c r="K94" s="7">
        <f t="shared" si="2"/>
        <v>22969.603278332939</v>
      </c>
      <c r="L94" s="7">
        <f t="shared" si="3"/>
        <v>23751.445496289503</v>
      </c>
      <c r="M94" s="7">
        <f t="shared" si="4"/>
        <v>25693.379748952411</v>
      </c>
    </row>
    <row r="95" spans="1:21">
      <c r="A95" s="1" t="s">
        <v>25</v>
      </c>
      <c r="B95" s="2">
        <v>0.35253563804815791</v>
      </c>
      <c r="C95" s="2">
        <v>0.36062728518656079</v>
      </c>
      <c r="D95" s="2">
        <v>0.35332732747243711</v>
      </c>
      <c r="E95" s="2">
        <v>0.3376733773529913</v>
      </c>
      <c r="F95" s="3">
        <v>12363</v>
      </c>
      <c r="G95" s="3">
        <v>12496</v>
      </c>
      <c r="H95" s="3">
        <v>12307</v>
      </c>
      <c r="I95" s="3">
        <v>12667</v>
      </c>
      <c r="J95" s="15">
        <f t="shared" si="6"/>
        <v>35068.794940700893</v>
      </c>
      <c r="K95" s="7">
        <f t="shared" si="2"/>
        <v>34650.733633578311</v>
      </c>
      <c r="L95" s="7">
        <f t="shared" si="3"/>
        <v>34831.724135348864</v>
      </c>
      <c r="M95" s="7">
        <f t="shared" si="4"/>
        <v>37512.581238403007</v>
      </c>
    </row>
    <row r="96" spans="1:21">
      <c r="A96" s="1" t="s">
        <v>25</v>
      </c>
      <c r="B96" s="2">
        <v>0.25179113107692153</v>
      </c>
      <c r="C96" s="2">
        <v>0.24757494621088705</v>
      </c>
      <c r="D96" s="2">
        <v>0.23449769232781584</v>
      </c>
      <c r="E96" s="2">
        <v>0.26219071662642762</v>
      </c>
      <c r="F96" s="3">
        <v>9674</v>
      </c>
      <c r="G96" s="3">
        <v>10292</v>
      </c>
      <c r="H96" s="3">
        <v>10021</v>
      </c>
      <c r="I96" s="3">
        <v>10507</v>
      </c>
      <c r="J96" s="15">
        <f t="shared" si="6"/>
        <v>38420.733719348595</v>
      </c>
      <c r="K96" s="7">
        <f t="shared" si="2"/>
        <v>41571.250070001675</v>
      </c>
      <c r="L96" s="7">
        <f t="shared" si="3"/>
        <v>42733.896016303443</v>
      </c>
      <c r="M96" s="7">
        <f t="shared" si="4"/>
        <v>40073.882611833644</v>
      </c>
    </row>
    <row r="97" spans="1:16">
      <c r="A97" s="1" t="s">
        <v>26</v>
      </c>
      <c r="B97" s="2">
        <v>0.82764433632373746</v>
      </c>
      <c r="C97" s="2">
        <v>0.83070542063273223</v>
      </c>
      <c r="D97" s="2">
        <v>0.83304759992304778</v>
      </c>
      <c r="E97" s="2">
        <v>0.82829942355496056</v>
      </c>
      <c r="F97" s="3">
        <v>29554</v>
      </c>
      <c r="G97" s="3">
        <v>29307</v>
      </c>
      <c r="H97" s="3">
        <v>30050</v>
      </c>
      <c r="I97" s="3">
        <v>30850</v>
      </c>
      <c r="J97" s="15">
        <f t="shared" si="6"/>
        <v>35708.575172850331</v>
      </c>
      <c r="K97" s="7">
        <f t="shared" si="2"/>
        <v>35279.654221682373</v>
      </c>
      <c r="L97" s="7">
        <f t="shared" si="3"/>
        <v>36072.368497041287</v>
      </c>
      <c r="M97" s="7">
        <f t="shared" si="4"/>
        <v>37244.985475898975</v>
      </c>
    </row>
    <row r="98" spans="1:16">
      <c r="A98" s="1" t="s">
        <v>26</v>
      </c>
      <c r="B98" s="2">
        <v>0.5757725884372823</v>
      </c>
      <c r="C98" s="2">
        <v>0.59184206041797194</v>
      </c>
      <c r="D98" s="2">
        <v>0.61736690840227315</v>
      </c>
      <c r="E98" s="2">
        <v>0.61499152214252384</v>
      </c>
      <c r="F98" s="3">
        <v>18930</v>
      </c>
      <c r="G98" s="3">
        <v>18402</v>
      </c>
      <c r="H98" s="3">
        <v>17436</v>
      </c>
      <c r="I98" s="3">
        <v>17471</v>
      </c>
      <c r="J98" s="15">
        <f t="shared" si="6"/>
        <v>32877.563781524143</v>
      </c>
      <c r="K98" s="7">
        <f t="shared" si="2"/>
        <v>31092.754690337657</v>
      </c>
      <c r="L98" s="7">
        <f t="shared" si="3"/>
        <v>28242.524441622307</v>
      </c>
      <c r="M98" s="7">
        <f t="shared" si="4"/>
        <v>28408.5216965822</v>
      </c>
    </row>
    <row r="99" spans="1:16">
      <c r="A99" s="1" t="s">
        <v>26</v>
      </c>
      <c r="B99" s="2">
        <v>0.67276992428507776</v>
      </c>
      <c r="C99" s="2">
        <v>0.66096819848767541</v>
      </c>
      <c r="D99" s="2">
        <v>0.64764046759018479</v>
      </c>
      <c r="E99" s="2">
        <v>0.6306310382035345</v>
      </c>
      <c r="F99" s="3">
        <v>19774</v>
      </c>
      <c r="G99" s="3">
        <v>18715</v>
      </c>
      <c r="H99" s="3">
        <v>19436</v>
      </c>
      <c r="I99" s="3">
        <v>18291</v>
      </c>
      <c r="J99" s="15">
        <f t="shared" si="6"/>
        <v>29391.920307693508</v>
      </c>
      <c r="K99" s="7">
        <f t="shared" ref="K99:K112" si="12">G99/C99</f>
        <v>28314.524122069339</v>
      </c>
      <c r="L99" s="7">
        <f t="shared" ref="L99:L112" si="13">H99/D99</f>
        <v>30010.47799301317</v>
      </c>
      <c r="M99" s="7">
        <f t="shared" ref="M99:M112" si="14">I99/E99</f>
        <v>29004.281254701942</v>
      </c>
    </row>
    <row r="100" spans="1:16">
      <c r="A100" s="1" t="s">
        <v>26</v>
      </c>
      <c r="B100" s="2">
        <v>0.59092229259342743</v>
      </c>
      <c r="C100" s="2">
        <v>0.59151128286950183</v>
      </c>
      <c r="D100" s="2">
        <v>0.59504119033655922</v>
      </c>
      <c r="E100" s="2">
        <v>0.58551257276321333</v>
      </c>
      <c r="F100" s="3">
        <v>17631</v>
      </c>
      <c r="G100" s="3">
        <v>17309</v>
      </c>
      <c r="H100" s="3">
        <v>17619</v>
      </c>
      <c r="I100" s="3">
        <v>16475</v>
      </c>
      <c r="J100" s="15">
        <f t="shared" si="6"/>
        <v>29836.410338525959</v>
      </c>
      <c r="K100" s="7">
        <f t="shared" si="12"/>
        <v>29262.332775854557</v>
      </c>
      <c r="L100" s="7">
        <f t="shared" si="13"/>
        <v>29609.714900634994</v>
      </c>
      <c r="M100" s="7">
        <f t="shared" si="14"/>
        <v>28137.739079195897</v>
      </c>
    </row>
    <row r="101" spans="1:16">
      <c r="A101" s="1" t="s">
        <v>26</v>
      </c>
      <c r="B101" s="2">
        <v>0.28552994457096392</v>
      </c>
      <c r="C101" s="2">
        <v>0.26541408742641465</v>
      </c>
      <c r="D101" s="2">
        <v>0.24645372147443681</v>
      </c>
      <c r="E101" s="2">
        <v>0.26061612369031395</v>
      </c>
      <c r="F101" s="3">
        <v>10372</v>
      </c>
      <c r="G101" s="3">
        <v>10374</v>
      </c>
      <c r="H101" s="3">
        <v>10769</v>
      </c>
      <c r="I101" s="3">
        <v>11684</v>
      </c>
      <c r="J101" s="15">
        <f t="shared" si="6"/>
        <v>36325.436954029195</v>
      </c>
      <c r="K101" s="7">
        <f t="shared" si="12"/>
        <v>39086.094112755651</v>
      </c>
      <c r="L101" s="7">
        <f t="shared" si="13"/>
        <v>43695.830339153574</v>
      </c>
      <c r="M101" s="7">
        <f t="shared" si="14"/>
        <v>44832.222329743163</v>
      </c>
    </row>
    <row r="102" spans="1:16">
      <c r="A102" s="1" t="s">
        <v>26</v>
      </c>
      <c r="B102" s="2">
        <v>0.26780712268303053</v>
      </c>
      <c r="C102" s="2">
        <v>0.27148598798904255</v>
      </c>
      <c r="D102" s="2">
        <v>0.23970195016029683</v>
      </c>
      <c r="E102" s="2">
        <v>0.2196841551981524</v>
      </c>
      <c r="F102" s="3">
        <v>13075</v>
      </c>
      <c r="G102" s="3">
        <v>14237</v>
      </c>
      <c r="H102" s="3">
        <v>14639</v>
      </c>
      <c r="I102" s="3">
        <v>13996</v>
      </c>
    </row>
    <row r="103" spans="1:16">
      <c r="A103" s="1" t="s">
        <v>27</v>
      </c>
      <c r="B103" s="2">
        <v>0.95210051069185597</v>
      </c>
      <c r="C103" s="2">
        <v>0.94051621100435689</v>
      </c>
      <c r="D103" s="2">
        <v>0.96575274885619811</v>
      </c>
      <c r="E103" s="2">
        <v>0.9737544327046862</v>
      </c>
      <c r="F103" s="3">
        <v>32306</v>
      </c>
      <c r="G103" s="3">
        <v>31912</v>
      </c>
      <c r="H103" s="3">
        <v>30930</v>
      </c>
      <c r="I103" s="3">
        <v>31984</v>
      </c>
      <c r="J103" s="15">
        <f t="shared" si="6"/>
        <v>33931.291536147204</v>
      </c>
      <c r="K103" s="7">
        <f t="shared" si="12"/>
        <v>33930.302983211601</v>
      </c>
      <c r="L103" s="7">
        <f t="shared" si="13"/>
        <v>32026.830921923185</v>
      </c>
      <c r="M103" s="7">
        <f t="shared" si="14"/>
        <v>32846.063571861443</v>
      </c>
    </row>
    <row r="104" spans="1:16">
      <c r="A104" s="1" t="s">
        <v>27</v>
      </c>
      <c r="B104" s="2">
        <v>0.70194035578630443</v>
      </c>
      <c r="C104" s="2">
        <v>0.77488838294962503</v>
      </c>
      <c r="D104" s="2">
        <v>0.75493897246776909</v>
      </c>
      <c r="E104" s="2">
        <v>0.73096403790444486</v>
      </c>
      <c r="F104" s="3">
        <v>21932</v>
      </c>
      <c r="G104" s="3">
        <v>23108</v>
      </c>
      <c r="H104" s="3">
        <v>23389</v>
      </c>
      <c r="I104" s="3">
        <v>19182</v>
      </c>
      <c r="J104" s="15">
        <f t="shared" si="6"/>
        <v>31244.81990415277</v>
      </c>
      <c r="K104" s="7">
        <f t="shared" si="12"/>
        <v>29821.06908357437</v>
      </c>
      <c r="L104" s="7">
        <f t="shared" si="13"/>
        <v>30981.312202687426</v>
      </c>
      <c r="M104" s="7">
        <f t="shared" si="14"/>
        <v>26242.057071633342</v>
      </c>
    </row>
    <row r="105" spans="1:16">
      <c r="A105" s="1" t="s">
        <v>27</v>
      </c>
      <c r="B105" s="2">
        <v>0.62850855988073195</v>
      </c>
      <c r="C105" s="2">
        <v>0.60823829535867069</v>
      </c>
      <c r="D105" s="2">
        <v>0.60260977630822266</v>
      </c>
      <c r="E105" s="2">
        <v>0.59695158855753272</v>
      </c>
      <c r="F105" s="3">
        <v>16751</v>
      </c>
      <c r="G105" s="3">
        <v>16408</v>
      </c>
      <c r="H105" s="3">
        <v>17199</v>
      </c>
      <c r="I105" s="3">
        <v>16817</v>
      </c>
      <c r="J105" s="15">
        <f t="shared" si="6"/>
        <v>26651.983869843763</v>
      </c>
      <c r="K105" s="7">
        <f t="shared" si="12"/>
        <v>26976.269210942075</v>
      </c>
      <c r="L105" s="7">
        <f t="shared" si="13"/>
        <v>28540.857908689257</v>
      </c>
      <c r="M105" s="7">
        <f t="shared" si="14"/>
        <v>28171.463687091302</v>
      </c>
    </row>
    <row r="106" spans="1:16">
      <c r="A106" s="1" t="s">
        <v>27</v>
      </c>
      <c r="B106" s="2">
        <v>0.64447738101968843</v>
      </c>
      <c r="C106" s="2">
        <v>0.61573233303015262</v>
      </c>
      <c r="D106" s="2">
        <v>0.66511591573169859</v>
      </c>
      <c r="E106" s="2">
        <v>0.62897826654430367</v>
      </c>
      <c r="F106" s="3">
        <v>17621</v>
      </c>
      <c r="G106" s="3">
        <v>18512</v>
      </c>
      <c r="H106" s="3">
        <v>17171</v>
      </c>
      <c r="I106" s="3">
        <v>17731</v>
      </c>
      <c r="J106" s="15">
        <f t="shared" si="6"/>
        <v>27341.533650289097</v>
      </c>
      <c r="K106" s="7">
        <f t="shared" si="12"/>
        <v>30065.01203030613</v>
      </c>
      <c r="L106" s="7">
        <f t="shared" si="13"/>
        <v>25816.552564540671</v>
      </c>
      <c r="M106" s="7">
        <f t="shared" si="14"/>
        <v>28190.163226810117</v>
      </c>
    </row>
    <row r="107" spans="1:16">
      <c r="A107" s="1" t="s">
        <v>27</v>
      </c>
      <c r="B107" s="2">
        <v>0.3591604659537202</v>
      </c>
      <c r="C107" s="2">
        <v>0.36922257905269645</v>
      </c>
      <c r="D107" s="2">
        <v>0.37930320459458322</v>
      </c>
      <c r="E107" s="2">
        <v>0.36162830702916959</v>
      </c>
      <c r="F107" s="3">
        <v>11231</v>
      </c>
      <c r="G107" s="3">
        <v>11262</v>
      </c>
      <c r="H107" s="3">
        <v>10880</v>
      </c>
      <c r="I107" s="3">
        <v>10967</v>
      </c>
      <c r="J107" s="15">
        <f t="shared" si="6"/>
        <v>31270.145421426132</v>
      </c>
      <c r="K107" s="7">
        <f t="shared" si="12"/>
        <v>30501.926585569559</v>
      </c>
      <c r="L107" s="7">
        <f t="shared" si="13"/>
        <v>28684.17632176097</v>
      </c>
      <c r="M107" s="7">
        <f t="shared" si="14"/>
        <v>30326.718862512556</v>
      </c>
    </row>
    <row r="108" spans="1:16">
      <c r="A108" s="1" t="s">
        <v>27</v>
      </c>
      <c r="B108" s="2">
        <v>0.29629055511653973</v>
      </c>
      <c r="C108" s="2">
        <v>0.31670840961321728</v>
      </c>
      <c r="D108" s="2">
        <v>0.35461061702186547</v>
      </c>
      <c r="E108" s="2">
        <v>0.3794135938263738</v>
      </c>
      <c r="F108" s="3">
        <v>10890</v>
      </c>
      <c r="G108" s="3">
        <v>10750</v>
      </c>
      <c r="H108" s="3">
        <v>11211</v>
      </c>
      <c r="I108" s="3">
        <v>11162</v>
      </c>
      <c r="J108" s="15">
        <f t="shared" si="6"/>
        <v>36754.462172162879</v>
      </c>
      <c r="K108" s="7">
        <f t="shared" si="12"/>
        <v>33942.894074484873</v>
      </c>
      <c r="L108" s="7">
        <f t="shared" si="13"/>
        <v>31614.958666927687</v>
      </c>
      <c r="M108" s="7">
        <f t="shared" si="14"/>
        <v>29419.082978634455</v>
      </c>
    </row>
    <row r="109" spans="1:16">
      <c r="A109" s="1" t="s">
        <v>20</v>
      </c>
      <c r="B109" s="2">
        <v>0.72762602146966315</v>
      </c>
      <c r="C109" s="2">
        <v>0.72205072930325043</v>
      </c>
      <c r="D109" s="2">
        <v>0.72314726542366525</v>
      </c>
      <c r="E109" s="2">
        <v>0.72396052966062618</v>
      </c>
      <c r="F109" s="3">
        <v>22121</v>
      </c>
      <c r="G109" s="3">
        <v>22279</v>
      </c>
      <c r="H109" s="3">
        <v>21937</v>
      </c>
      <c r="I109" s="3">
        <v>20871</v>
      </c>
      <c r="J109" s="15">
        <f t="shared" si="6"/>
        <v>30401.60652215252</v>
      </c>
      <c r="K109" s="7">
        <f t="shared" si="12"/>
        <v>30855.172768121611</v>
      </c>
      <c r="L109" s="7">
        <f t="shared" si="13"/>
        <v>30335.453162708043</v>
      </c>
      <c r="M109" s="7">
        <f t="shared" si="14"/>
        <v>28828.919733764742</v>
      </c>
      <c r="N109" s="1"/>
      <c r="O109" s="1"/>
      <c r="P109" s="1"/>
    </row>
    <row r="110" spans="1:16">
      <c r="A110" s="1" t="s">
        <v>20</v>
      </c>
      <c r="B110" s="2">
        <v>0.65294211776651945</v>
      </c>
      <c r="C110" s="2">
        <v>0.65231091538647645</v>
      </c>
      <c r="D110" s="2">
        <v>0.61528055391733194</v>
      </c>
      <c r="E110" s="2">
        <v>0.59811613291676013</v>
      </c>
      <c r="F110" s="3">
        <v>18926</v>
      </c>
      <c r="G110" s="3">
        <v>18970</v>
      </c>
      <c r="H110" s="3">
        <v>19694</v>
      </c>
      <c r="I110" s="3">
        <v>19382</v>
      </c>
      <c r="J110" s="15">
        <f t="shared" si="6"/>
        <v>28985.72397923885</v>
      </c>
      <c r="K110" s="7">
        <f t="shared" si="12"/>
        <v>29081.224233018991</v>
      </c>
      <c r="L110" s="7">
        <f t="shared" si="13"/>
        <v>32008.162576589497</v>
      </c>
      <c r="M110" s="7">
        <f t="shared" si="14"/>
        <v>32405.078099937149</v>
      </c>
      <c r="N110" s="1"/>
      <c r="O110" s="1"/>
      <c r="P110" s="1"/>
    </row>
    <row r="111" spans="1:16">
      <c r="A111" s="1" t="s">
        <v>20</v>
      </c>
      <c r="B111" s="2">
        <v>0.65692737208328422</v>
      </c>
      <c r="C111" s="2">
        <v>0.65969104903192355</v>
      </c>
      <c r="D111" s="2">
        <v>0.66214833970453046</v>
      </c>
      <c r="E111" s="2">
        <v>0.65418069150846991</v>
      </c>
      <c r="F111" s="3">
        <v>20834</v>
      </c>
      <c r="G111" s="3">
        <v>20399</v>
      </c>
      <c r="H111" s="3">
        <v>20819</v>
      </c>
      <c r="I111" s="3">
        <v>20732</v>
      </c>
      <c r="J111" s="15">
        <f t="shared" si="6"/>
        <v>31714.312548630867</v>
      </c>
      <c r="K111" s="7">
        <f t="shared" si="12"/>
        <v>30922.05060222495</v>
      </c>
      <c r="L111" s="7">
        <f t="shared" si="13"/>
        <v>31441.595110379698</v>
      </c>
      <c r="M111" s="7">
        <f t="shared" si="14"/>
        <v>31691.549856346646</v>
      </c>
    </row>
    <row r="112" spans="1:16">
      <c r="A112" s="1" t="s">
        <v>20</v>
      </c>
      <c r="B112" s="2">
        <v>0.65152240535478256</v>
      </c>
      <c r="C112" s="2">
        <v>0.6448647244009027</v>
      </c>
      <c r="D112" s="2">
        <v>0.61272900510924866</v>
      </c>
      <c r="E112" s="2">
        <v>0.5886957699647315</v>
      </c>
      <c r="F112" s="3">
        <v>17834</v>
      </c>
      <c r="G112" s="3">
        <v>17699</v>
      </c>
      <c r="H112" s="3">
        <v>17714</v>
      </c>
      <c r="I112" s="3">
        <v>17227</v>
      </c>
      <c r="J112" s="15">
        <f t="shared" si="6"/>
        <v>27372.811515650952</v>
      </c>
      <c r="K112" s="7">
        <f t="shared" si="12"/>
        <v>27446.066330334419</v>
      </c>
      <c r="L112" s="7">
        <f t="shared" si="13"/>
        <v>28910.007282651193</v>
      </c>
      <c r="M112" s="7">
        <f t="shared" si="14"/>
        <v>29262.992667727274</v>
      </c>
    </row>
    <row r="113" spans="1:16">
      <c r="A113" s="1"/>
      <c r="B113" s="2"/>
      <c r="C113" s="2"/>
      <c r="D113" s="2"/>
      <c r="E113" s="2"/>
      <c r="F113" s="3"/>
      <c r="G113" s="3"/>
      <c r="H113" s="3"/>
      <c r="I113" s="3"/>
    </row>
    <row r="114" spans="1:16">
      <c r="A114" s="1"/>
      <c r="B114" s="2"/>
      <c r="C114" s="2"/>
      <c r="D114" s="2"/>
      <c r="E114" s="2"/>
      <c r="F114" s="3"/>
      <c r="G114" s="3"/>
      <c r="H114" s="3"/>
      <c r="I114" s="3"/>
      <c r="N114" s="7" t="s">
        <v>107</v>
      </c>
    </row>
    <row r="115" spans="1:16">
      <c r="A115" s="1" t="s">
        <v>28</v>
      </c>
      <c r="B115" s="2"/>
      <c r="C115" s="2"/>
      <c r="D115" s="2"/>
      <c r="E115" s="2" t="s">
        <v>56</v>
      </c>
      <c r="F115" s="3"/>
      <c r="G115" s="3"/>
      <c r="H115" s="3"/>
      <c r="I115" s="3"/>
      <c r="N115" s="7" t="s">
        <v>110</v>
      </c>
    </row>
    <row r="116" spans="1:16">
      <c r="A116" s="1" t="s">
        <v>29</v>
      </c>
      <c r="B116" s="7">
        <v>74345</v>
      </c>
      <c r="C116" s="2">
        <v>7076</v>
      </c>
      <c r="D116" s="2" t="s">
        <v>57</v>
      </c>
      <c r="E116" s="2"/>
      <c r="F116" s="9">
        <f>TTEST(J2:M9,J10:M25,2,2)</f>
        <v>1.7883079393574504E-59</v>
      </c>
      <c r="G116" s="3"/>
      <c r="H116" s="3"/>
      <c r="I116" s="3"/>
    </row>
    <row r="117" spans="1:16">
      <c r="A117" s="7" t="s">
        <v>30</v>
      </c>
      <c r="B117" s="7">
        <v>30355</v>
      </c>
      <c r="C117" s="7">
        <v>4079</v>
      </c>
      <c r="D117" s="7" t="s">
        <v>58</v>
      </c>
      <c r="F117" s="9">
        <f>TTEST(J2:M9,J33:M54,2,2)</f>
        <v>1.2673064469409469E-89</v>
      </c>
      <c r="N117" s="7" t="s">
        <v>106</v>
      </c>
      <c r="O117" s="15">
        <v>30355.4</v>
      </c>
      <c r="P117" s="7">
        <v>4079.8423379999999</v>
      </c>
    </row>
    <row r="118" spans="1:16">
      <c r="A118" s="7" t="s">
        <v>31</v>
      </c>
      <c r="B118" s="7">
        <v>22852</v>
      </c>
      <c r="C118" s="7">
        <v>2491</v>
      </c>
      <c r="D118" s="7" t="s">
        <v>59</v>
      </c>
      <c r="F118" s="9">
        <f>TTEST(J2:M9,J55:M80,2,2)</f>
        <v>1.8025259414210007E-103</v>
      </c>
      <c r="N118" s="7" t="s">
        <v>108</v>
      </c>
      <c r="O118" s="7">
        <v>22852.095768389499</v>
      </c>
      <c r="P118" s="7">
        <v>2491.5638930014115</v>
      </c>
    </row>
    <row r="119" spans="1:16">
      <c r="A119" s="7" t="s">
        <v>32</v>
      </c>
      <c r="B119" s="7">
        <v>9980</v>
      </c>
      <c r="C119" s="7">
        <v>3981</v>
      </c>
      <c r="D119" s="7" t="s">
        <v>60</v>
      </c>
      <c r="F119" s="9">
        <f>TTEST(J2:M9,J91:M112,2,2)</f>
        <v>1.352872729084264E-67</v>
      </c>
      <c r="N119" s="7" t="s">
        <v>109</v>
      </c>
      <c r="O119" s="7">
        <v>9980.8582526705904</v>
      </c>
      <c r="P119" s="7">
        <v>3981.197589848739</v>
      </c>
    </row>
    <row r="120" spans="1:16">
      <c r="A120" s="7" t="s">
        <v>33</v>
      </c>
      <c r="B120" s="7">
        <v>31541</v>
      </c>
      <c r="C120" s="7">
        <v>4462</v>
      </c>
      <c r="D120" s="7" t="s">
        <v>61</v>
      </c>
      <c r="F120" s="9">
        <f>TTEST(J10:M25,J33:M54,2,2)</f>
        <v>4.172629287060899E-29</v>
      </c>
      <c r="N120" s="7" t="s">
        <v>104</v>
      </c>
      <c r="O120" s="7">
        <v>27460.828586869564</v>
      </c>
      <c r="P120" s="7">
        <v>6053.6004700333797</v>
      </c>
    </row>
    <row r="121" spans="1:16">
      <c r="D121" s="7" t="s">
        <v>62</v>
      </c>
      <c r="F121" s="9">
        <f>TTEST(J10:M25,J55:M80,2,2)</f>
        <v>9.9156395464611551E-73</v>
      </c>
      <c r="N121" s="7" t="s">
        <v>105</v>
      </c>
      <c r="O121" s="7">
        <v>20476.003519151662</v>
      </c>
      <c r="P121" s="7">
        <v>1997.1513378973204</v>
      </c>
    </row>
    <row r="122" spans="1:16">
      <c r="D122" s="7" t="s">
        <v>63</v>
      </c>
      <c r="F122" s="8">
        <f>TTEST(J10:M25,J91:M112,2,2)</f>
        <v>9.876395250025749E-2</v>
      </c>
    </row>
    <row r="123" spans="1:16">
      <c r="D123" s="7" t="s">
        <v>64</v>
      </c>
      <c r="F123" s="9">
        <f>TTEST(J33:M54,J55:M80,2,2)</f>
        <v>3.4834616842246391E-65</v>
      </c>
    </row>
    <row r="124" spans="1:16">
      <c r="D124" s="7" t="s">
        <v>65</v>
      </c>
      <c r="F124" s="9">
        <f>TTEST(J33:M54,J91:M112,2,2)</f>
        <v>2.3754145437226302E-35</v>
      </c>
    </row>
    <row r="125" spans="1:16">
      <c r="D125" s="7" t="s">
        <v>66</v>
      </c>
      <c r="F125" s="9">
        <f>TTEST(J55:M80,J91:M112,2,2)</f>
        <v>1.0433649240336482E-83</v>
      </c>
    </row>
    <row r="131" spans="1:106">
      <c r="A131" s="1" t="s">
        <v>0</v>
      </c>
      <c r="B131" s="7">
        <v>70665.251683165814</v>
      </c>
      <c r="C131" s="7">
        <v>70090.494815918515</v>
      </c>
      <c r="D131" s="7">
        <v>71949.141286488913</v>
      </c>
      <c r="E131" s="7">
        <v>73458.35933618834</v>
      </c>
      <c r="F131" s="7">
        <v>57818.484843331848</v>
      </c>
      <c r="G131" s="7">
        <v>62613.270702104557</v>
      </c>
      <c r="H131" s="7">
        <v>70571.510651532721</v>
      </c>
      <c r="I131" s="7">
        <v>66849.452909619853</v>
      </c>
      <c r="J131" s="7">
        <v>73101.093882470755</v>
      </c>
      <c r="K131" s="7">
        <v>74008.378200621548</v>
      </c>
      <c r="L131" s="7">
        <v>74803.875467696809</v>
      </c>
      <c r="M131" s="7">
        <v>74803.357844279337</v>
      </c>
      <c r="N131" s="7">
        <v>73364.704973232132</v>
      </c>
      <c r="O131" s="7">
        <v>75655.31049467597</v>
      </c>
      <c r="Q131" s="7">
        <v>76700.17129899186</v>
      </c>
      <c r="R131" s="7">
        <v>77166.503921938318</v>
      </c>
      <c r="S131" s="7">
        <v>85268.044836420013</v>
      </c>
      <c r="T131" s="7">
        <v>82283.536604441746</v>
      </c>
      <c r="U131" s="7">
        <v>81519.867998549991</v>
      </c>
      <c r="V131" s="7">
        <v>79566.11210907402</v>
      </c>
      <c r="W131" s="7">
        <v>66906.14543861874</v>
      </c>
      <c r="X131" s="7">
        <v>66176.65963495399</v>
      </c>
      <c r="Y131" s="7">
        <v>67711.278912786875</v>
      </c>
      <c r="Z131" s="7">
        <v>70778.323875531089</v>
      </c>
      <c r="AA131" s="7">
        <v>77837.974705853674</v>
      </c>
      <c r="AB131" s="7">
        <v>73921.831529364616</v>
      </c>
      <c r="AC131" s="7">
        <v>73576.285289188905</v>
      </c>
      <c r="AD131" s="7">
        <v>74195.910593935245</v>
      </c>
      <c r="AE131" s="7">
        <v>78119.435917321593</v>
      </c>
      <c r="AF131" s="7">
        <v>76004.150408715373</v>
      </c>
      <c r="AG131" s="7">
        <v>89231.955417160716</v>
      </c>
      <c r="AH131" s="7">
        <v>92331.125459315212</v>
      </c>
    </row>
    <row r="132" spans="1:106">
      <c r="A132" s="1" t="s">
        <v>10</v>
      </c>
      <c r="B132" s="7">
        <v>29505.181681847545</v>
      </c>
      <c r="C132" s="7">
        <v>30929.570117734012</v>
      </c>
      <c r="D132" s="7">
        <v>31080.740441015689</v>
      </c>
      <c r="E132" s="7">
        <v>30687.51107324037</v>
      </c>
      <c r="F132" s="7">
        <v>33670.036328565388</v>
      </c>
      <c r="G132" s="7">
        <v>33910.583068091932</v>
      </c>
      <c r="H132" s="7">
        <v>33293.639067617565</v>
      </c>
      <c r="I132" s="7">
        <v>35942.95798969701</v>
      </c>
      <c r="J132" s="7">
        <v>32690.852926192223</v>
      </c>
      <c r="K132" s="7">
        <v>32394.684985618183</v>
      </c>
      <c r="L132" s="7">
        <v>32805.530818339052</v>
      </c>
      <c r="M132" s="7">
        <v>33010.243508812033</v>
      </c>
      <c r="N132" s="7">
        <v>31419.923673853187</v>
      </c>
      <c r="O132" s="7">
        <v>31889.351953203219</v>
      </c>
      <c r="Q132" s="7">
        <v>33360.667987280685</v>
      </c>
      <c r="R132" s="7">
        <v>33219.175898790869</v>
      </c>
      <c r="S132" s="7">
        <v>26198.877919267346</v>
      </c>
      <c r="T132" s="7">
        <v>26822.389805117302</v>
      </c>
      <c r="U132" s="7">
        <v>26531.192596515091</v>
      </c>
      <c r="V132" s="7">
        <v>25674.151864027182</v>
      </c>
      <c r="W132" s="7">
        <v>26273.656330610393</v>
      </c>
      <c r="X132" s="7">
        <v>28323.028547864731</v>
      </c>
      <c r="Y132" s="7">
        <v>34915.136640279998</v>
      </c>
      <c r="Z132" s="7">
        <v>34925.929918364942</v>
      </c>
      <c r="AA132" s="7">
        <v>29074.90426709189</v>
      </c>
      <c r="AB132" s="7">
        <v>31717.61557217424</v>
      </c>
      <c r="AC132" s="7">
        <v>31555.964736746209</v>
      </c>
      <c r="AD132" s="7">
        <v>30130.231145716043</v>
      </c>
      <c r="AE132" s="7">
        <v>31652.583184149797</v>
      </c>
      <c r="AF132" s="7">
        <v>36077.90035948281</v>
      </c>
      <c r="AG132" s="7">
        <v>44883.814979972318</v>
      </c>
      <c r="AH132" s="7">
        <v>42566.344865571125</v>
      </c>
      <c r="AI132" s="7">
        <v>34682.374842786179</v>
      </c>
      <c r="AJ132" s="7">
        <v>37081.563680054649</v>
      </c>
      <c r="AK132" s="7">
        <v>35945.739819737682</v>
      </c>
      <c r="AL132" s="7">
        <v>34432.771886215283</v>
      </c>
      <c r="AM132" s="7">
        <v>30229.86295248269</v>
      </c>
      <c r="AN132" s="7">
        <v>30728.979902896219</v>
      </c>
      <c r="AO132" s="7">
        <v>31395.566939735829</v>
      </c>
      <c r="AP132" s="7">
        <v>32813.130702674331</v>
      </c>
      <c r="AQ132" s="7">
        <v>25159.61157346089</v>
      </c>
      <c r="AR132" s="7">
        <v>25524.789194754347</v>
      </c>
      <c r="AS132" s="7">
        <v>26538.542920804703</v>
      </c>
      <c r="AT132" s="7">
        <v>26227.770429807697</v>
      </c>
      <c r="AU132" s="7">
        <v>26698.686410178332</v>
      </c>
      <c r="AV132" s="7">
        <v>26176.742726472272</v>
      </c>
      <c r="AW132" s="7">
        <v>26490.917215997993</v>
      </c>
      <c r="AX132" s="7">
        <v>26504.184591402201</v>
      </c>
      <c r="AY132" s="7">
        <v>26963.823081835577</v>
      </c>
      <c r="AZ132" s="7">
        <v>27617.327500638039</v>
      </c>
      <c r="BA132" s="7">
        <v>27301.021133690043</v>
      </c>
      <c r="BB132" s="7">
        <v>28569.930538376811</v>
      </c>
      <c r="BC132" s="7">
        <v>25346.364060579108</v>
      </c>
      <c r="BD132" s="7">
        <v>25969.321359782454</v>
      </c>
      <c r="BE132" s="7">
        <v>26483.741564834418</v>
      </c>
      <c r="BF132" s="7">
        <v>27128.18985409676</v>
      </c>
      <c r="BG132" s="7">
        <v>28320.812456082625</v>
      </c>
      <c r="BH132" s="7">
        <v>27209.313780675187</v>
      </c>
      <c r="BI132" s="7">
        <v>28022.96976892474</v>
      </c>
      <c r="BJ132" s="7">
        <v>28271.652128527461</v>
      </c>
      <c r="BK132" s="7">
        <v>28604.481140822001</v>
      </c>
      <c r="BL132" s="7">
        <v>27058.76060069408</v>
      </c>
      <c r="BM132" s="7">
        <v>28550.667246505247</v>
      </c>
      <c r="BN132" s="7">
        <v>27561.329963197844</v>
      </c>
    </row>
    <row r="133" spans="1:106">
      <c r="A133" s="1" t="s">
        <v>21</v>
      </c>
      <c r="B133" s="7">
        <v>23979.953802231881</v>
      </c>
      <c r="C133" s="7">
        <v>24583.179021620363</v>
      </c>
      <c r="D133" s="7">
        <v>23677.319889050188</v>
      </c>
      <c r="E133" s="7">
        <v>26464.103619232184</v>
      </c>
      <c r="F133" s="7">
        <v>21614.350429382885</v>
      </c>
      <c r="G133" s="7">
        <v>22502.945279047944</v>
      </c>
      <c r="H133" s="7">
        <v>23514.538730422122</v>
      </c>
      <c r="I133" s="7">
        <v>23666.533726521346</v>
      </c>
      <c r="J133" s="7">
        <v>20561.863841908089</v>
      </c>
      <c r="K133" s="7">
        <v>20662.3182066185</v>
      </c>
      <c r="L133" s="7">
        <v>19643.071565313956</v>
      </c>
      <c r="M133" s="7">
        <v>19519.44678354451</v>
      </c>
      <c r="N133" s="7">
        <v>22610.42646946395</v>
      </c>
      <c r="O133" s="7">
        <v>23843.971885555529</v>
      </c>
      <c r="Q133" s="7">
        <v>23081.567463919946</v>
      </c>
      <c r="R133" s="7">
        <v>23542.354678016414</v>
      </c>
      <c r="S133" s="7">
        <v>22678.273095413493</v>
      </c>
      <c r="T133" s="7">
        <v>22736.076407981236</v>
      </c>
      <c r="U133" s="7">
        <v>22526.956688567832</v>
      </c>
      <c r="V133" s="7">
        <v>21834.91036958218</v>
      </c>
      <c r="W133" s="7">
        <v>21888.341465929636</v>
      </c>
      <c r="X133" s="7">
        <v>22843.797125393958</v>
      </c>
      <c r="Y133" s="7">
        <v>23347.160285558031</v>
      </c>
      <c r="Z133" s="7">
        <v>23057.708223237842</v>
      </c>
      <c r="AA133" s="7">
        <v>22422.057166676397</v>
      </c>
      <c r="AB133" s="7">
        <v>23080.002279213877</v>
      </c>
      <c r="AC133" s="7">
        <v>22601.271005411822</v>
      </c>
      <c r="AD133" s="7">
        <v>22779.531046835171</v>
      </c>
      <c r="AE133" s="7">
        <v>22734.687302647162</v>
      </c>
      <c r="AF133" s="7">
        <v>23289.252970821526</v>
      </c>
      <c r="AG133" s="7">
        <v>23709.64178553825</v>
      </c>
      <c r="AH133" s="7">
        <v>23925.153657354509</v>
      </c>
      <c r="AI133" s="7">
        <v>23737.366216241844</v>
      </c>
      <c r="AJ133" s="7">
        <v>23214.924281374271</v>
      </c>
      <c r="AK133" s="7">
        <v>22777.063612611397</v>
      </c>
      <c r="AL133" s="7">
        <v>22871.286126265528</v>
      </c>
      <c r="AM133" s="7">
        <v>26174.734825197476</v>
      </c>
      <c r="AN133" s="7">
        <v>25037.798719940682</v>
      </c>
      <c r="AO133" s="7">
        <v>23809.347182564867</v>
      </c>
      <c r="AP133" s="7">
        <v>25811.896187966642</v>
      </c>
      <c r="AQ133" s="7">
        <v>21536.441243351903</v>
      </c>
      <c r="AR133" s="7">
        <v>22600.778332610138</v>
      </c>
      <c r="AS133" s="7">
        <v>21693.815109487223</v>
      </c>
      <c r="AT133" s="7">
        <v>21490.547652284884</v>
      </c>
      <c r="AU133" s="7">
        <v>28578.221504584362</v>
      </c>
      <c r="AV133" s="7">
        <v>28152.091205621869</v>
      </c>
      <c r="AW133" s="7">
        <v>26645.711421273401</v>
      </c>
      <c r="AX133" s="7">
        <v>26285.536769590326</v>
      </c>
      <c r="AY133" s="7">
        <v>20677.402959516701</v>
      </c>
      <c r="AZ133" s="7">
        <v>21688.731946136228</v>
      </c>
      <c r="BA133" s="7">
        <v>22083.219605796432</v>
      </c>
      <c r="BB133" s="7">
        <v>22227.813428440269</v>
      </c>
      <c r="BC133" s="7">
        <v>22890.007592327434</v>
      </c>
      <c r="BD133" s="7">
        <v>22942.447595343892</v>
      </c>
      <c r="BE133" s="7">
        <v>23571.115806167265</v>
      </c>
      <c r="BF133" s="7">
        <v>21543.292285391788</v>
      </c>
      <c r="BG133" s="7">
        <v>20375.405288654463</v>
      </c>
      <c r="BH133" s="7">
        <v>20049.18621017538</v>
      </c>
      <c r="BI133" s="7">
        <v>20162.55486608819</v>
      </c>
      <c r="BJ133" s="7">
        <v>20332.955539094775</v>
      </c>
      <c r="BK133" s="7">
        <v>17417.056584308444</v>
      </c>
      <c r="BL133" s="7">
        <v>16797.641256569015</v>
      </c>
      <c r="BM133" s="7">
        <v>16683.018215607768</v>
      </c>
      <c r="BN133" s="7">
        <v>17656.793484935359</v>
      </c>
      <c r="BO133" s="7">
        <v>20499.453019536111</v>
      </c>
      <c r="BP133" s="7">
        <v>20282.911608099814</v>
      </c>
      <c r="BQ133" s="7">
        <v>20738.883317978547</v>
      </c>
      <c r="BR133" s="7">
        <v>22668.51804173633</v>
      </c>
      <c r="BS133" s="7">
        <v>20019.295353346031</v>
      </c>
      <c r="BT133" s="7">
        <v>17837.444807183914</v>
      </c>
      <c r="BU133" s="7">
        <v>20784.606754286895</v>
      </c>
      <c r="BV133" s="7">
        <v>19491.6222747793</v>
      </c>
      <c r="BW133" s="7">
        <v>24507.313042592541</v>
      </c>
      <c r="BX133" s="7">
        <v>24251.501192396681</v>
      </c>
      <c r="BY133" s="7">
        <v>23781.273519115301</v>
      </c>
      <c r="BZ133" s="7">
        <v>24539.865377509628</v>
      </c>
      <c r="CA133" s="7">
        <v>26897.633597331387</v>
      </c>
      <c r="CB133" s="7">
        <v>26215.00936277568</v>
      </c>
      <c r="CC133" s="7">
        <v>22601.556325579142</v>
      </c>
      <c r="CD133" s="7">
        <v>26820.266013159024</v>
      </c>
      <c r="CE133" s="7">
        <v>23079.698207812748</v>
      </c>
      <c r="CF133" s="7">
        <v>22901.523376539237</v>
      </c>
      <c r="CG133" s="7">
        <v>23953.201496640821</v>
      </c>
      <c r="CH133" s="7">
        <v>24495.252294586931</v>
      </c>
      <c r="CI133" s="7">
        <v>27638.371633310064</v>
      </c>
      <c r="CJ133" s="7">
        <v>27686.149630063603</v>
      </c>
      <c r="CK133" s="7">
        <v>27393.341919071143</v>
      </c>
      <c r="CL133" s="7">
        <v>25460.766129313753</v>
      </c>
    </row>
    <row r="134" spans="1:106">
      <c r="A134" s="1" t="s">
        <v>24</v>
      </c>
      <c r="B134" s="7">
        <v>5658.9905836230228</v>
      </c>
      <c r="C134" s="7">
        <v>5531.7338825522329</v>
      </c>
      <c r="D134" s="7">
        <v>5664.7956189957058</v>
      </c>
      <c r="E134" s="7">
        <v>5446.6301993505058</v>
      </c>
      <c r="F134" s="7">
        <v>6638.4426220316109</v>
      </c>
      <c r="G134" s="7">
        <v>6517.8346120141814</v>
      </c>
      <c r="H134" s="7">
        <v>7078.2381364692592</v>
      </c>
      <c r="I134" s="7">
        <v>7189.9516059891257</v>
      </c>
      <c r="J134" s="7">
        <v>10265.249062837502</v>
      </c>
      <c r="K134" s="7">
        <v>9981.3005720717538</v>
      </c>
      <c r="L134" s="7">
        <v>9635.944887852198</v>
      </c>
      <c r="M134" s="7">
        <v>9420.9651936449627</v>
      </c>
      <c r="N134" s="7">
        <v>8069.7410603308972</v>
      </c>
      <c r="O134" s="7">
        <v>7872.5155611869895</v>
      </c>
      <c r="Q134" s="7">
        <v>8333.1766538523116</v>
      </c>
      <c r="R134" s="7">
        <v>8380.4615090907882</v>
      </c>
      <c r="S134" s="7">
        <v>8729.0415239740123</v>
      </c>
      <c r="T134" s="7">
        <v>8445.3904376151095</v>
      </c>
      <c r="U134" s="7">
        <v>8912.0181868673826</v>
      </c>
      <c r="V134" s="7">
        <v>8983.0926138810537</v>
      </c>
      <c r="W134" s="7">
        <v>8255.3381809343155</v>
      </c>
      <c r="X134" s="7">
        <v>8439.2696661114387</v>
      </c>
      <c r="Y134" s="7">
        <v>8882.0750881011954</v>
      </c>
      <c r="Z134" s="7">
        <v>8778.7204686135883</v>
      </c>
      <c r="AA134" s="7">
        <v>8999.7530028311267</v>
      </c>
      <c r="AB134" s="7">
        <v>8920.6994395806323</v>
      </c>
      <c r="AC134" s="7">
        <v>8612.5780650943034</v>
      </c>
      <c r="AD134" s="7">
        <v>9105.3713645699427</v>
      </c>
      <c r="AE134" s="7">
        <v>14613.789566998588</v>
      </c>
      <c r="AF134" s="7">
        <v>13921.416475331744</v>
      </c>
      <c r="AG134" s="7">
        <v>15255.795608444532</v>
      </c>
      <c r="AH134" s="7">
        <v>15344.005961469464</v>
      </c>
      <c r="AI134" s="7">
        <v>11458.023153431262</v>
      </c>
      <c r="AJ134" s="7">
        <v>11551.374236474414</v>
      </c>
      <c r="AK134" s="7">
        <v>10645.789680285126</v>
      </c>
      <c r="AL134" s="7">
        <v>10538.719074375067</v>
      </c>
      <c r="AM134" s="7">
        <v>9593.6163693468243</v>
      </c>
      <c r="AN134" s="7">
        <v>9108.2649110358634</v>
      </c>
      <c r="AO134" s="7">
        <v>7842.5873973161752</v>
      </c>
      <c r="AP134" s="7">
        <v>7924.4253407155657</v>
      </c>
      <c r="AQ134" s="7">
        <v>7996.8145940172362</v>
      </c>
      <c r="AR134" s="7">
        <v>8240.8516445960067</v>
      </c>
      <c r="AS134" s="7">
        <v>7808.5232262953723</v>
      </c>
      <c r="AT134" s="7">
        <v>7818.0570273248231</v>
      </c>
      <c r="AU134" s="7">
        <v>8904.1940763212715</v>
      </c>
      <c r="AV134" s="7">
        <v>8362.5697750278014</v>
      </c>
      <c r="AW134" s="7">
        <v>8877.5209691838809</v>
      </c>
      <c r="AX134" s="7">
        <v>8743.116814602321</v>
      </c>
      <c r="AY134" s="7">
        <v>9084.8646380561149</v>
      </c>
      <c r="AZ134" s="7">
        <v>9341.6360643948865</v>
      </c>
      <c r="BA134" s="7">
        <v>9449.3662772713014</v>
      </c>
      <c r="BB134" s="7">
        <v>9434.8737107257384</v>
      </c>
      <c r="BC134" s="7">
        <v>5573.9039026707305</v>
      </c>
      <c r="BD134" s="7">
        <v>5485.844208276083</v>
      </c>
      <c r="BE134" s="7">
        <v>5733.3810501349517</v>
      </c>
      <c r="BF134" s="7">
        <v>5749.3427685123506</v>
      </c>
      <c r="BG134" s="7">
        <v>5060.2414375111957</v>
      </c>
      <c r="BH134" s="7">
        <v>4720.2533057808232</v>
      </c>
      <c r="BI134" s="7">
        <v>5037.2281393392059</v>
      </c>
      <c r="BJ134" s="7">
        <v>4577.2369808398125</v>
      </c>
      <c r="BK134" s="7">
        <v>5308.3562812889204</v>
      </c>
      <c r="BL134" s="7">
        <v>5326.1728490777214</v>
      </c>
      <c r="BM134" s="7">
        <v>5311.2435567894627</v>
      </c>
      <c r="BN134" s="7">
        <v>4886.2272062586435</v>
      </c>
      <c r="BO134" s="7">
        <v>11879.246308057234</v>
      </c>
      <c r="BP134" s="7">
        <v>11890.683353315706</v>
      </c>
      <c r="BQ134" s="7">
        <v>11489.551503071407</v>
      </c>
      <c r="BR134" s="7">
        <v>11207.584860678302</v>
      </c>
      <c r="BS134" s="7">
        <v>10438.740610610876</v>
      </c>
      <c r="BT134" s="7">
        <v>10141.436148743611</v>
      </c>
      <c r="BU134" s="7">
        <v>10215.253381362645</v>
      </c>
      <c r="BV134" s="7">
        <v>9325.4756775670976</v>
      </c>
      <c r="BW134" s="7">
        <v>11771.111974849377</v>
      </c>
      <c r="BX134" s="7">
        <v>13696.002518979951</v>
      </c>
      <c r="BY134" s="7">
        <v>13002.352372184203</v>
      </c>
      <c r="BZ134" s="7">
        <v>12343.035351952669</v>
      </c>
      <c r="CA134" s="7">
        <v>12681.380353833532</v>
      </c>
      <c r="CB134" s="7">
        <v>13262.553355767264</v>
      </c>
      <c r="CC134" s="7">
        <v>11876.307480685973</v>
      </c>
      <c r="CD134" s="7">
        <v>12107.553327310903</v>
      </c>
      <c r="CE134" s="7">
        <v>15084.241914982576</v>
      </c>
      <c r="CF134" s="7">
        <v>13560.905249776517</v>
      </c>
      <c r="CG134" s="7">
        <v>12894.915839916899</v>
      </c>
      <c r="CH134" s="7">
        <v>12497.657135264426</v>
      </c>
      <c r="CI134" s="7">
        <v>11952.447092740676</v>
      </c>
      <c r="CJ134" s="7">
        <v>12017.86303704557</v>
      </c>
      <c r="CK134" s="7">
        <v>12587.361654325947</v>
      </c>
      <c r="CL134" s="7">
        <v>14294.648252496452</v>
      </c>
      <c r="CM134" s="7">
        <v>8019.0313990313625</v>
      </c>
      <c r="CN134" s="7">
        <v>8122.5223263502685</v>
      </c>
      <c r="CO134" s="7">
        <v>8278.566274727491</v>
      </c>
      <c r="CP134" s="7">
        <v>8896.9848372331926</v>
      </c>
      <c r="CQ134" s="7">
        <v>20942.723574734599</v>
      </c>
      <c r="CR134" s="7">
        <v>23942.234599773063</v>
      </c>
      <c r="CS134" s="7">
        <v>27013.741331579065</v>
      </c>
      <c r="CT134" s="7">
        <v>27262.069730797353</v>
      </c>
      <c r="CU134" s="7">
        <v>9907.3650035517057</v>
      </c>
      <c r="CV134" s="7">
        <v>9584.466693303224</v>
      </c>
      <c r="CW134" s="7">
        <v>9873.1811179890774</v>
      </c>
      <c r="CX134" s="7">
        <v>8847.638741016237</v>
      </c>
      <c r="CY134" s="7">
        <v>11051.836165189639</v>
      </c>
      <c r="CZ134" s="7">
        <v>10910.368052883872</v>
      </c>
      <c r="DA134" s="7">
        <v>10968.280186893837</v>
      </c>
      <c r="DB134" s="7">
        <v>10790.99140757886</v>
      </c>
    </row>
    <row r="135" spans="1:106">
      <c r="A135" s="1" t="s">
        <v>25</v>
      </c>
      <c r="B135" s="7">
        <v>34391.2858388483</v>
      </c>
      <c r="C135" s="7">
        <v>34125.013024882704</v>
      </c>
      <c r="D135" s="7">
        <v>33387.210706684062</v>
      </c>
      <c r="E135" s="7">
        <v>35835.875295307625</v>
      </c>
      <c r="F135" s="7">
        <v>27372.811515650952</v>
      </c>
      <c r="G135" s="7">
        <v>27446.066330334419</v>
      </c>
      <c r="H135" s="7">
        <v>28910.007282651193</v>
      </c>
      <c r="I135" s="7">
        <v>29262.992667727274</v>
      </c>
      <c r="J135" s="7">
        <v>31714.312548630867</v>
      </c>
      <c r="K135" s="7">
        <v>30922.05060222495</v>
      </c>
      <c r="L135" s="7">
        <v>31441.595110379698</v>
      </c>
      <c r="M135" s="7">
        <v>31691.549856346646</v>
      </c>
      <c r="N135" s="7">
        <v>28985.72397923885</v>
      </c>
      <c r="O135" s="7">
        <v>29081.224233018991</v>
      </c>
      <c r="Q135" s="7">
        <v>32008.162576589497</v>
      </c>
      <c r="R135" s="7">
        <v>32405.078099937149</v>
      </c>
      <c r="S135" s="7">
        <v>30401.60652215252</v>
      </c>
      <c r="T135" s="7">
        <v>30855.172768121611</v>
      </c>
      <c r="U135" s="7">
        <v>30335.453162708043</v>
      </c>
      <c r="V135" s="7">
        <v>28828.919733764742</v>
      </c>
      <c r="W135" s="7">
        <v>36754.462172162879</v>
      </c>
      <c r="X135" s="7">
        <v>33942.894074484873</v>
      </c>
      <c r="Y135" s="7">
        <v>31614.958666927687</v>
      </c>
      <c r="Z135" s="7">
        <v>29419.082978634455</v>
      </c>
      <c r="AA135" s="7">
        <v>31270.145421426132</v>
      </c>
      <c r="AB135" s="7">
        <v>30501.926585569559</v>
      </c>
      <c r="AC135" s="7">
        <v>28684.17632176097</v>
      </c>
      <c r="AD135" s="7">
        <v>30326.718862512556</v>
      </c>
      <c r="AE135" s="7">
        <v>27341.533650289097</v>
      </c>
      <c r="AF135" s="7">
        <v>30065.01203030613</v>
      </c>
      <c r="AG135" s="7">
        <v>25816.552564540671</v>
      </c>
      <c r="AH135" s="7">
        <v>28190.163226810117</v>
      </c>
      <c r="AI135" s="7">
        <v>26651.983869843763</v>
      </c>
      <c r="AJ135" s="7">
        <v>26976.269210942075</v>
      </c>
      <c r="AK135" s="7">
        <v>28540.857908689257</v>
      </c>
      <c r="AL135" s="7">
        <v>28171.463687091302</v>
      </c>
      <c r="AM135" s="7">
        <v>31244.81990415277</v>
      </c>
      <c r="AN135" s="7">
        <v>29821.06908357437</v>
      </c>
      <c r="AO135" s="7">
        <v>30981.312202687426</v>
      </c>
      <c r="AP135" s="7">
        <v>26242.057071633342</v>
      </c>
      <c r="AQ135" s="7">
        <v>33931.291536147204</v>
      </c>
      <c r="AR135" s="7">
        <v>33930.302983211601</v>
      </c>
      <c r="AS135" s="7">
        <v>32026.830921923185</v>
      </c>
      <c r="AT135" s="7">
        <v>32846.063571861443</v>
      </c>
      <c r="AU135" s="7">
        <v>36325.436954029195</v>
      </c>
      <c r="AV135" s="7">
        <v>39086.094112755651</v>
      </c>
      <c r="AW135" s="7">
        <v>43695.830339153574</v>
      </c>
      <c r="AX135" s="7">
        <v>44832.222329743163</v>
      </c>
      <c r="AY135" s="7">
        <v>29836.410338525959</v>
      </c>
      <c r="AZ135" s="7">
        <v>29262.332775854557</v>
      </c>
      <c r="BA135" s="7">
        <v>29609.714900634994</v>
      </c>
      <c r="BB135" s="7">
        <v>28137.739079195897</v>
      </c>
      <c r="BC135" s="7">
        <v>29391.920307693508</v>
      </c>
      <c r="BD135" s="7">
        <v>28314.524122069339</v>
      </c>
      <c r="BE135" s="7">
        <v>30010.47799301317</v>
      </c>
      <c r="BF135" s="7">
        <v>29004.281254701942</v>
      </c>
      <c r="BG135" s="7">
        <v>32877.563781524143</v>
      </c>
      <c r="BH135" s="7">
        <v>31092.754690337657</v>
      </c>
      <c r="BI135" s="7">
        <v>28242.524441622307</v>
      </c>
      <c r="BJ135" s="7">
        <v>28408.5216965822</v>
      </c>
      <c r="BK135" s="7">
        <v>35708.575172850331</v>
      </c>
      <c r="BL135" s="7">
        <v>35279.654221682373</v>
      </c>
      <c r="BM135" s="7">
        <v>36072.368497041287</v>
      </c>
      <c r="BN135" s="7">
        <v>37244.985475898975</v>
      </c>
      <c r="BO135" s="7">
        <v>38420.733719348595</v>
      </c>
      <c r="BP135" s="7">
        <v>41571.250070001675</v>
      </c>
      <c r="BQ135" s="7">
        <v>42733.896016303443</v>
      </c>
      <c r="BR135" s="7">
        <v>40073.882611833644</v>
      </c>
      <c r="BS135" s="7">
        <v>35068.794940700893</v>
      </c>
      <c r="BT135" s="7">
        <v>34650.733633578311</v>
      </c>
      <c r="BU135" s="7">
        <v>34831.724135348864</v>
      </c>
      <c r="BV135" s="7">
        <v>37512.581238403007</v>
      </c>
      <c r="BW135" s="7">
        <v>23835.739568059922</v>
      </c>
      <c r="BX135" s="7">
        <v>22969.603278332939</v>
      </c>
      <c r="BY135" s="7">
        <v>23751.445496289503</v>
      </c>
      <c r="BZ135" s="7">
        <v>25693.379748952411</v>
      </c>
      <c r="CA135" s="7">
        <v>26614.346113972872</v>
      </c>
      <c r="CB135" s="7">
        <v>26069.415984080395</v>
      </c>
      <c r="CC135" s="7">
        <v>26301.574558846227</v>
      </c>
      <c r="CD135" s="7">
        <v>27418.057218435526</v>
      </c>
      <c r="CE135" s="7">
        <v>35223.233228486912</v>
      </c>
      <c r="CF135" s="7">
        <v>34358.654614479252</v>
      </c>
      <c r="CG135" s="7">
        <v>33030.184642050735</v>
      </c>
      <c r="CH135" s="7">
        <v>32210.279500702025</v>
      </c>
    </row>
    <row r="136" spans="1:106">
      <c r="A136" s="1"/>
    </row>
    <row r="137" spans="1:106">
      <c r="A137" s="1" t="s">
        <v>10</v>
      </c>
      <c r="B137" s="7">
        <v>29505.181681847545</v>
      </c>
      <c r="C137" s="7">
        <v>30929.570117734012</v>
      </c>
      <c r="D137" s="7">
        <v>31080.740441015689</v>
      </c>
      <c r="E137" s="7">
        <v>30687.51107324037</v>
      </c>
      <c r="F137" s="7">
        <v>33670.036328565388</v>
      </c>
      <c r="G137" s="7">
        <v>33910.583068091932</v>
      </c>
      <c r="H137" s="7">
        <v>33293.639067617565</v>
      </c>
      <c r="I137" s="7">
        <v>35942.95798969701</v>
      </c>
      <c r="J137" s="7">
        <v>32690.852926192223</v>
      </c>
      <c r="K137" s="7">
        <v>32394.684985618183</v>
      </c>
      <c r="L137" s="7">
        <v>32805.530818339052</v>
      </c>
      <c r="M137" s="7">
        <v>33010.243508812033</v>
      </c>
      <c r="N137" s="7">
        <v>31419.923673853187</v>
      </c>
      <c r="O137" s="7">
        <v>31889.351953203219</v>
      </c>
      <c r="Q137" s="7">
        <v>33360.667987280685</v>
      </c>
      <c r="R137" s="7">
        <v>33219.175898790869</v>
      </c>
      <c r="S137" s="7">
        <v>26198.877919267346</v>
      </c>
      <c r="T137" s="7">
        <v>26822.389805117302</v>
      </c>
      <c r="U137" s="7">
        <v>26531.192596515091</v>
      </c>
      <c r="V137" s="7">
        <v>25674.151864027182</v>
      </c>
      <c r="W137" s="7">
        <v>26273.656330610393</v>
      </c>
      <c r="X137" s="7">
        <v>28323.028547864731</v>
      </c>
      <c r="Y137" s="7">
        <v>34915.136640279998</v>
      </c>
      <c r="Z137" s="7">
        <v>34925.929918364942</v>
      </c>
      <c r="AA137" s="7">
        <v>29074.90426709189</v>
      </c>
      <c r="AB137" s="7">
        <v>31717.61557217424</v>
      </c>
      <c r="AC137" s="7">
        <v>31555.964736746209</v>
      </c>
      <c r="AD137" s="7">
        <v>30130.231145716043</v>
      </c>
      <c r="AE137" s="7">
        <v>31652.583184149797</v>
      </c>
      <c r="AF137" s="7">
        <v>36077.90035948281</v>
      </c>
      <c r="AG137" s="7">
        <v>44883.814979972318</v>
      </c>
      <c r="AH137" s="7">
        <v>42566.344865571125</v>
      </c>
      <c r="AI137" s="7">
        <v>34682.374842786179</v>
      </c>
      <c r="AJ137" s="7">
        <v>37081.563680054649</v>
      </c>
      <c r="AK137" s="7">
        <v>35945.739819737682</v>
      </c>
      <c r="AL137" s="7">
        <v>34432.771886215283</v>
      </c>
      <c r="AM137" s="7">
        <v>30229.86295248269</v>
      </c>
      <c r="AN137" s="7">
        <v>30728.979902896219</v>
      </c>
      <c r="AO137" s="7">
        <v>31395.566939735829</v>
      </c>
      <c r="AP137" s="7">
        <v>32813.130702674331</v>
      </c>
      <c r="AQ137" s="7">
        <v>25159.61157346089</v>
      </c>
      <c r="AR137" s="7">
        <v>25524.789194754347</v>
      </c>
      <c r="AS137" s="7">
        <v>26538.542920804703</v>
      </c>
      <c r="AT137" s="7">
        <v>26227.770429807697</v>
      </c>
      <c r="AU137" s="7">
        <v>26698.686410178332</v>
      </c>
      <c r="AV137" s="7">
        <v>26176.742726472272</v>
      </c>
      <c r="AW137" s="7">
        <v>26490.917215997993</v>
      </c>
      <c r="AX137" s="7">
        <v>26504.184591402201</v>
      </c>
      <c r="AY137" s="7">
        <v>26963.823081835577</v>
      </c>
      <c r="AZ137" s="7">
        <v>27617.327500638039</v>
      </c>
      <c r="BA137" s="7">
        <v>27301.021133690043</v>
      </c>
      <c r="BB137" s="7">
        <v>28569.930538376811</v>
      </c>
      <c r="BC137" s="7">
        <v>25346.364060579108</v>
      </c>
      <c r="BD137" s="7">
        <v>25969.321359782454</v>
      </c>
      <c r="BE137" s="7">
        <v>26483.741564834418</v>
      </c>
      <c r="BF137" s="7">
        <v>27128.18985409676</v>
      </c>
      <c r="BG137" s="7">
        <v>28320.812456082625</v>
      </c>
      <c r="BH137" s="7">
        <v>27209.313780675187</v>
      </c>
      <c r="BI137" s="7">
        <v>28022.96976892474</v>
      </c>
      <c r="BJ137" s="7">
        <v>28271.652128527461</v>
      </c>
      <c r="BK137" s="7">
        <v>28604.481140822001</v>
      </c>
      <c r="BL137" s="7">
        <v>27058.76060069408</v>
      </c>
      <c r="BM137" s="7">
        <v>28550.667246505247</v>
      </c>
      <c r="BN137" s="7">
        <v>27561.329963197844</v>
      </c>
    </row>
    <row r="138" spans="1:106">
      <c r="A138" s="1" t="s">
        <v>25</v>
      </c>
      <c r="B138" s="7">
        <v>34391.2858388483</v>
      </c>
      <c r="C138" s="7">
        <v>34125.013024882704</v>
      </c>
      <c r="D138" s="7">
        <v>33387.210706684062</v>
      </c>
      <c r="E138" s="7">
        <v>35835.875295307625</v>
      </c>
      <c r="F138" s="7">
        <v>27372.811515650952</v>
      </c>
      <c r="G138" s="7">
        <v>27446.066330334419</v>
      </c>
      <c r="H138" s="7">
        <v>28910.007282651193</v>
      </c>
      <c r="I138" s="7">
        <v>29262.992667727274</v>
      </c>
      <c r="J138" s="7">
        <v>31714.312548630867</v>
      </c>
      <c r="K138" s="7">
        <v>30922.05060222495</v>
      </c>
      <c r="L138" s="7">
        <v>31441.595110379698</v>
      </c>
      <c r="M138" s="7">
        <v>31691.549856346646</v>
      </c>
      <c r="N138" s="7">
        <v>28985.72397923885</v>
      </c>
      <c r="O138" s="7">
        <v>29081.224233018991</v>
      </c>
      <c r="Q138" s="7">
        <v>32008.162576589497</v>
      </c>
      <c r="R138" s="7">
        <v>32405.078099937149</v>
      </c>
      <c r="S138" s="7">
        <v>30401.60652215252</v>
      </c>
      <c r="T138" s="7">
        <v>30855.172768121611</v>
      </c>
      <c r="U138" s="7">
        <v>30335.453162708043</v>
      </c>
      <c r="V138" s="7">
        <v>28828.919733764742</v>
      </c>
      <c r="W138" s="7">
        <v>36754.462172162879</v>
      </c>
      <c r="X138" s="7">
        <v>33942.894074484873</v>
      </c>
      <c r="Y138" s="7">
        <v>31614.958666927687</v>
      </c>
      <c r="Z138" s="7">
        <v>29419.082978634455</v>
      </c>
      <c r="AA138" s="7">
        <v>31270.145421426132</v>
      </c>
      <c r="AB138" s="7">
        <v>30501.926585569559</v>
      </c>
      <c r="AC138" s="7">
        <v>28684.17632176097</v>
      </c>
      <c r="AD138" s="7">
        <v>30326.718862512556</v>
      </c>
      <c r="AE138" s="7">
        <v>27341.533650289097</v>
      </c>
      <c r="AF138" s="7">
        <v>30065.01203030613</v>
      </c>
      <c r="AG138" s="7">
        <v>25816.552564540671</v>
      </c>
      <c r="AH138" s="7">
        <v>28190.163226810117</v>
      </c>
      <c r="AI138" s="7">
        <v>26651.983869843763</v>
      </c>
      <c r="AJ138" s="7">
        <v>26976.269210942075</v>
      </c>
      <c r="AK138" s="7">
        <v>28540.857908689257</v>
      </c>
      <c r="AL138" s="7">
        <v>28171.463687091302</v>
      </c>
      <c r="AM138" s="7">
        <v>31244.81990415277</v>
      </c>
      <c r="AN138" s="7">
        <v>29821.06908357437</v>
      </c>
      <c r="AO138" s="7">
        <v>30981.312202687426</v>
      </c>
      <c r="AP138" s="7">
        <v>26242.057071633342</v>
      </c>
      <c r="AQ138" s="7">
        <v>33931.291536147204</v>
      </c>
      <c r="AR138" s="7">
        <v>33930.302983211601</v>
      </c>
      <c r="AS138" s="7">
        <v>32026.830921923185</v>
      </c>
      <c r="AT138" s="7">
        <v>32846.063571861443</v>
      </c>
      <c r="AU138" s="7">
        <v>36325.436954029195</v>
      </c>
      <c r="AV138" s="7">
        <v>39086.094112755651</v>
      </c>
      <c r="AW138" s="7">
        <v>43695.830339153574</v>
      </c>
      <c r="AX138" s="7">
        <v>44832.222329743163</v>
      </c>
      <c r="AY138" s="7">
        <v>29836.410338525959</v>
      </c>
      <c r="AZ138" s="7">
        <v>29262.332775854557</v>
      </c>
      <c r="BA138" s="7">
        <v>29609.714900634994</v>
      </c>
      <c r="BB138" s="7">
        <v>28137.739079195897</v>
      </c>
      <c r="BC138" s="7">
        <v>29391.920307693508</v>
      </c>
      <c r="BD138" s="7">
        <v>28314.524122069339</v>
      </c>
      <c r="BE138" s="7">
        <v>30010.47799301317</v>
      </c>
      <c r="BF138" s="7">
        <v>29004.281254701942</v>
      </c>
      <c r="BG138" s="7">
        <v>32877.563781524143</v>
      </c>
      <c r="BH138" s="7">
        <v>31092.754690337657</v>
      </c>
      <c r="BI138" s="7">
        <v>28242.524441622307</v>
      </c>
      <c r="BJ138" s="7">
        <v>28408.5216965822</v>
      </c>
      <c r="BK138" s="7">
        <v>35708.575172850331</v>
      </c>
      <c r="BL138" s="7">
        <v>35279.654221682373</v>
      </c>
      <c r="BM138" s="7">
        <v>36072.368497041287</v>
      </c>
      <c r="BN138" s="7">
        <v>37244.985475898975</v>
      </c>
      <c r="BO138" s="7">
        <v>38420.733719348595</v>
      </c>
      <c r="BP138" s="7">
        <v>41571.250070001675</v>
      </c>
      <c r="BQ138" s="7">
        <v>42733.896016303443</v>
      </c>
      <c r="BR138" s="7">
        <v>40073.882611833644</v>
      </c>
      <c r="BS138" s="7">
        <v>35068.794940700893</v>
      </c>
      <c r="BT138" s="7">
        <v>34650.733633578311</v>
      </c>
      <c r="BU138" s="7">
        <v>34831.724135348864</v>
      </c>
      <c r="BV138" s="7">
        <v>37512.581238403007</v>
      </c>
      <c r="BW138" s="7">
        <v>23835.739568059922</v>
      </c>
      <c r="BX138" s="7">
        <v>22969.603278332939</v>
      </c>
      <c r="BY138" s="7">
        <v>23751.445496289503</v>
      </c>
      <c r="BZ138" s="7">
        <v>25693.379748952411</v>
      </c>
      <c r="CA138" s="7">
        <v>26614.346113972872</v>
      </c>
      <c r="CB138" s="7">
        <v>26069.415984080395</v>
      </c>
      <c r="CC138" s="7">
        <v>26301.574558846227</v>
      </c>
      <c r="CD138" s="7">
        <v>27418.057218435526</v>
      </c>
      <c r="CE138" s="7">
        <v>35223.233228486912</v>
      </c>
      <c r="CF138" s="7">
        <v>34358.654614479252</v>
      </c>
      <c r="CG138" s="7">
        <v>33030.184642050735</v>
      </c>
      <c r="CH138" s="7">
        <v>32210.279500702025</v>
      </c>
    </row>
    <row r="139" spans="1:106">
      <c r="A139" s="1"/>
      <c r="J139" s="7"/>
    </row>
    <row r="140" spans="1:106" ht="13">
      <c r="A140"/>
      <c r="B140"/>
      <c r="C140"/>
      <c r="D140"/>
      <c r="E140"/>
      <c r="F140"/>
      <c r="G140"/>
    </row>
    <row r="141" spans="1:106" ht="13">
      <c r="A141" t="s">
        <v>67</v>
      </c>
      <c r="B141"/>
      <c r="C141"/>
      <c r="D141"/>
      <c r="E141"/>
      <c r="F141"/>
      <c r="G141"/>
      <c r="I141" s="35"/>
      <c r="J141" s="15" t="s">
        <v>112</v>
      </c>
      <c r="K141" s="7" t="s">
        <v>111</v>
      </c>
      <c r="L141" s="7" t="s">
        <v>123</v>
      </c>
    </row>
    <row r="142" spans="1:106" ht="13">
      <c r="A142"/>
      <c r="B142"/>
      <c r="C142"/>
      <c r="D142"/>
      <c r="E142"/>
      <c r="F142"/>
      <c r="G142"/>
      <c r="J142" s="15">
        <v>30355.395565962099</v>
      </c>
      <c r="K142" s="7">
        <v>23721.067469697969</v>
      </c>
      <c r="L142" s="15">
        <f>J142/K142</f>
        <v>1.2796808408702107</v>
      </c>
      <c r="M142" s="7" t="s">
        <v>112</v>
      </c>
      <c r="N142" s="7" t="s">
        <v>106</v>
      </c>
      <c r="O142" s="15">
        <v>30355.395565962099</v>
      </c>
      <c r="P142" s="7">
        <v>4079.8423383591789</v>
      </c>
    </row>
    <row r="143" spans="1:106" ht="14" thickBot="1">
      <c r="A143" t="s">
        <v>68</v>
      </c>
      <c r="B143"/>
      <c r="C143"/>
      <c r="D143"/>
      <c r="E143"/>
      <c r="F143"/>
      <c r="G143"/>
      <c r="M143" s="32" t="s">
        <v>113</v>
      </c>
      <c r="N143" s="7" t="s">
        <v>108</v>
      </c>
      <c r="O143" s="7">
        <v>22852.095768389499</v>
      </c>
      <c r="P143" s="7">
        <v>2491.5638930014115</v>
      </c>
    </row>
    <row r="144" spans="1:106" ht="13">
      <c r="A144" s="13" t="s">
        <v>69</v>
      </c>
      <c r="B144" s="13" t="s">
        <v>70</v>
      </c>
      <c r="C144" s="13" t="s">
        <v>71</v>
      </c>
      <c r="D144" s="13" t="s">
        <v>42</v>
      </c>
      <c r="E144" s="13" t="s">
        <v>72</v>
      </c>
      <c r="F144"/>
      <c r="G144"/>
      <c r="M144" s="7" t="s">
        <v>114</v>
      </c>
      <c r="N144" s="7" t="s">
        <v>109</v>
      </c>
      <c r="O144" s="7">
        <v>9980.8582526705904</v>
      </c>
      <c r="P144" s="7">
        <v>3981.197589848739</v>
      </c>
    </row>
    <row r="145" spans="1:16" ht="13">
      <c r="A145" s="11" t="s">
        <v>0</v>
      </c>
      <c r="B145" s="11">
        <v>32</v>
      </c>
      <c r="C145" s="11">
        <v>2379048.0010434897</v>
      </c>
      <c r="D145" s="11">
        <v>74345.250032609052</v>
      </c>
      <c r="E145" s="11">
        <v>50083494.149302818</v>
      </c>
      <c r="F145"/>
      <c r="G145"/>
      <c r="M145" s="7" t="s">
        <v>124</v>
      </c>
      <c r="N145" s="7" t="s">
        <v>104</v>
      </c>
      <c r="O145" s="7">
        <f>O120*1.28</f>
        <v>35149.860591193043</v>
      </c>
      <c r="P145" s="7">
        <v>7748.6086016427571</v>
      </c>
    </row>
    <row r="146" spans="1:16" ht="13">
      <c r="A146" s="11" t="s">
        <v>10</v>
      </c>
      <c r="B146" s="11">
        <v>32</v>
      </c>
      <c r="C146" s="11">
        <v>1027134.3742528503</v>
      </c>
      <c r="D146" s="11">
        <v>32097.949195401572</v>
      </c>
      <c r="E146" s="11">
        <v>17411417.772483334</v>
      </c>
      <c r="F146"/>
      <c r="G146"/>
      <c r="M146" s="7" t="s">
        <v>125</v>
      </c>
      <c r="N146" s="7" t="s">
        <v>105</v>
      </c>
      <c r="O146" s="7">
        <f>O121*1.28</f>
        <v>26209.284504514129</v>
      </c>
      <c r="P146" s="7">
        <v>2556.35371250857</v>
      </c>
    </row>
    <row r="147" spans="1:16" ht="13">
      <c r="A147" s="11" t="s">
        <v>21</v>
      </c>
      <c r="B147" s="11">
        <v>32</v>
      </c>
      <c r="C147" s="11">
        <v>728922.76626801281</v>
      </c>
      <c r="D147" s="11">
        <v>22778.8364458754</v>
      </c>
      <c r="E147" s="11">
        <v>1883668.7944551283</v>
      </c>
      <c r="F147"/>
      <c r="G147"/>
    </row>
    <row r="148" spans="1:16" ht="13">
      <c r="A148" s="11" t="s">
        <v>24</v>
      </c>
      <c r="B148" s="11">
        <v>32</v>
      </c>
      <c r="C148" s="11">
        <v>285884.32741231145</v>
      </c>
      <c r="D148" s="11">
        <v>8933.8852316347329</v>
      </c>
      <c r="E148" s="11">
        <v>6716907.4358935198</v>
      </c>
      <c r="F148"/>
      <c r="G148"/>
    </row>
    <row r="149" spans="1:16" ht="14" thickBot="1">
      <c r="A149" s="12" t="s">
        <v>25</v>
      </c>
      <c r="B149" s="12">
        <v>32</v>
      </c>
      <c r="C149" s="12">
        <v>983329.73841062514</v>
      </c>
      <c r="D149" s="12">
        <v>30729.054325332036</v>
      </c>
      <c r="E149" s="12">
        <v>6401249.1079484262</v>
      </c>
      <c r="F149"/>
      <c r="G149"/>
    </row>
    <row r="150" spans="1:16" ht="13">
      <c r="A150"/>
      <c r="B150"/>
      <c r="C150"/>
      <c r="D150"/>
      <c r="E150"/>
      <c r="F150"/>
      <c r="G150"/>
    </row>
    <row r="151" spans="1:16" ht="13">
      <c r="A151"/>
      <c r="B151"/>
      <c r="C151"/>
      <c r="D151"/>
      <c r="E151"/>
      <c r="F151"/>
      <c r="G151"/>
    </row>
    <row r="152" spans="1:16" ht="14" thickBot="1">
      <c r="A152" t="s">
        <v>73</v>
      </c>
      <c r="B152"/>
      <c r="C152"/>
      <c r="D152"/>
      <c r="E152"/>
      <c r="F152"/>
      <c r="G152"/>
    </row>
    <row r="153" spans="1:16" ht="13">
      <c r="A153" s="13" t="s">
        <v>74</v>
      </c>
      <c r="B153" s="13" t="s">
        <v>75</v>
      </c>
      <c r="C153" s="13" t="s">
        <v>76</v>
      </c>
      <c r="D153" s="13" t="s">
        <v>77</v>
      </c>
      <c r="E153" s="13" t="s">
        <v>78</v>
      </c>
      <c r="F153" s="13" t="s">
        <v>79</v>
      </c>
      <c r="G153" s="13" t="s">
        <v>80</v>
      </c>
    </row>
    <row r="154" spans="1:16" ht="13">
      <c r="A154" s="11" t="s">
        <v>81</v>
      </c>
      <c r="B154" s="11">
        <v>76673025539.384155</v>
      </c>
      <c r="C154" s="11">
        <v>4</v>
      </c>
      <c r="D154" s="11">
        <v>19168256384.846039</v>
      </c>
      <c r="E154" s="11">
        <v>1161.7584538170991</v>
      </c>
      <c r="F154" s="11">
        <v>2.0943887337927068E-114</v>
      </c>
      <c r="G154" s="11">
        <v>2.4300022939641046</v>
      </c>
    </row>
    <row r="155" spans="1:16" ht="13">
      <c r="A155" s="11" t="s">
        <v>82</v>
      </c>
      <c r="B155" s="11">
        <v>2557398855.0625916</v>
      </c>
      <c r="C155" s="11">
        <v>155</v>
      </c>
      <c r="D155" s="11">
        <v>16499347.452016721</v>
      </c>
      <c r="E155" s="11"/>
      <c r="F155" s="11"/>
      <c r="G155" s="11"/>
      <c r="J155" s="7"/>
    </row>
    <row r="156" spans="1:16" ht="13">
      <c r="A156" s="11"/>
      <c r="B156" s="11"/>
      <c r="C156" s="11"/>
      <c r="D156" s="11"/>
      <c r="E156" s="11"/>
      <c r="F156" s="11"/>
      <c r="G156" s="11"/>
    </row>
    <row r="157" spans="1:16" ht="14" thickBot="1">
      <c r="A157" s="12" t="s">
        <v>83</v>
      </c>
      <c r="B157" s="12">
        <v>79230424394.446747</v>
      </c>
      <c r="C157" s="12">
        <v>159</v>
      </c>
      <c r="D157" s="12"/>
      <c r="E157" s="12"/>
      <c r="F157" s="12"/>
      <c r="G157" s="12"/>
    </row>
    <row r="158" spans="1:16">
      <c r="A158" s="1"/>
    </row>
    <row r="159" spans="1:16">
      <c r="A159" s="1"/>
      <c r="O159" s="15"/>
    </row>
    <row r="160" spans="1:16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</sheetData>
  <phoneticPr fontId="3"/>
  <pageMargins left="0.75" right="0.75" top="1" bottom="1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59999389629810485"/>
  </sheetPr>
  <dimension ref="A1:CS175"/>
  <sheetViews>
    <sheetView topLeftCell="A117" workbookViewId="0">
      <selection activeCell="K132" sqref="K132"/>
    </sheetView>
  </sheetViews>
  <sheetFormatPr baseColWidth="10" defaultRowHeight="12" x14ac:dyDescent="0"/>
  <cols>
    <col min="1" max="4" width="10.7109375" style="7"/>
    <col min="5" max="5" width="14.140625" style="7" customWidth="1"/>
    <col min="6" max="6" width="13.28515625" style="7" customWidth="1"/>
    <col min="7" max="16384" width="10.7109375" style="7"/>
  </cols>
  <sheetData>
    <row r="1" spans="1:19" s="1" customFormat="1" ht="11">
      <c r="A1" s="4" t="s">
        <v>1</v>
      </c>
      <c r="B1" s="5" t="s">
        <v>2</v>
      </c>
      <c r="C1" s="5" t="s">
        <v>2</v>
      </c>
      <c r="D1" s="5" t="s">
        <v>2</v>
      </c>
      <c r="E1" s="5" t="s">
        <v>2</v>
      </c>
      <c r="F1" s="6" t="s">
        <v>3</v>
      </c>
      <c r="G1" s="6" t="s">
        <v>3</v>
      </c>
      <c r="H1" s="6" t="s">
        <v>3</v>
      </c>
      <c r="I1" s="6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42</v>
      </c>
      <c r="O1" s="1" t="s">
        <v>9</v>
      </c>
    </row>
    <row r="2" spans="1:19">
      <c r="A2" s="1" t="s">
        <v>34</v>
      </c>
      <c r="B2" s="2">
        <v>0.70612269724728005</v>
      </c>
      <c r="C2" s="2">
        <v>0.68979635583573784</v>
      </c>
      <c r="D2" s="2">
        <v>0.65314910824262773</v>
      </c>
      <c r="E2" s="2">
        <v>0.58865751930177879</v>
      </c>
      <c r="F2" s="3">
        <v>1647</v>
      </c>
      <c r="G2" s="3">
        <v>1578</v>
      </c>
      <c r="H2" s="3">
        <v>1669</v>
      </c>
      <c r="I2" s="3">
        <v>1679</v>
      </c>
      <c r="J2" s="7">
        <f>F2/B2</f>
        <v>2332.4558273237749</v>
      </c>
      <c r="K2" s="7">
        <f t="shared" ref="K2:M16" si="0">G2/C2</f>
        <v>2287.6316852792584</v>
      </c>
      <c r="L2" s="7">
        <f t="shared" si="0"/>
        <v>2555.3123765117512</v>
      </c>
      <c r="M2" s="7">
        <f t="shared" si="0"/>
        <v>2852.2527020320804</v>
      </c>
      <c r="N2" s="7">
        <f>AVERAGE(J2:M9)</f>
        <v>2799.2370642504738</v>
      </c>
      <c r="O2" s="7">
        <f>STDEV(J2:M9)</f>
        <v>357.3349525781278</v>
      </c>
    </row>
    <row r="3" spans="1:19">
      <c r="A3" s="1" t="s">
        <v>34</v>
      </c>
      <c r="B3" s="2">
        <v>0.60678909135926151</v>
      </c>
      <c r="C3" s="2">
        <v>0.60006845040795342</v>
      </c>
      <c r="D3" s="2">
        <v>0.59539674781664165</v>
      </c>
      <c r="E3" s="2">
        <v>0.54828551741521303</v>
      </c>
      <c r="F3" s="3">
        <v>1632</v>
      </c>
      <c r="G3" s="3">
        <v>1629</v>
      </c>
      <c r="H3" s="3">
        <v>1623</v>
      </c>
      <c r="I3" s="3">
        <v>1680</v>
      </c>
      <c r="J3" s="7">
        <f t="shared" ref="J3:J81" si="1">F3/B3</f>
        <v>2689.5671383020003</v>
      </c>
      <c r="K3" s="7">
        <f t="shared" si="0"/>
        <v>2714.6902972361449</v>
      </c>
      <c r="L3" s="7">
        <f t="shared" si="0"/>
        <v>2725.9134450291272</v>
      </c>
      <c r="M3" s="7">
        <f t="shared" si="0"/>
        <v>3064.096983484149</v>
      </c>
    </row>
    <row r="4" spans="1:19">
      <c r="A4" s="1" t="s">
        <v>34</v>
      </c>
      <c r="B4" s="2">
        <v>0.65169137659401499</v>
      </c>
      <c r="C4" s="2">
        <v>0.6506878778164471</v>
      </c>
      <c r="D4" s="2">
        <v>0.65794416154004831</v>
      </c>
      <c r="E4" s="2">
        <v>0.6599649864562267</v>
      </c>
      <c r="F4" s="3">
        <v>2068</v>
      </c>
      <c r="G4" s="3">
        <v>2078</v>
      </c>
      <c r="H4" s="3">
        <v>2185</v>
      </c>
      <c r="I4" s="3">
        <v>2123</v>
      </c>
      <c r="J4" s="7">
        <f t="shared" si="1"/>
        <v>3173.2812099005332</v>
      </c>
      <c r="K4" s="7">
        <f t="shared" si="0"/>
        <v>3193.5434343317888</v>
      </c>
      <c r="L4" s="7">
        <f t="shared" si="0"/>
        <v>3320.9505117965873</v>
      </c>
      <c r="M4" s="7">
        <f t="shared" si="0"/>
        <v>3216.837322536976</v>
      </c>
    </row>
    <row r="5" spans="1:19">
      <c r="A5" s="1" t="s">
        <v>34</v>
      </c>
      <c r="B5" s="2">
        <v>0.54477570343040271</v>
      </c>
      <c r="C5" s="2">
        <v>0.55809577256137877</v>
      </c>
      <c r="D5" s="2">
        <v>0.56424571788355415</v>
      </c>
      <c r="E5" s="2">
        <v>0.57490343253733112</v>
      </c>
      <c r="F5" s="3">
        <v>1930</v>
      </c>
      <c r="G5" s="3">
        <v>1861</v>
      </c>
      <c r="H5" s="3">
        <v>1887</v>
      </c>
      <c r="I5" s="3">
        <v>1819</v>
      </c>
      <c r="J5" s="7">
        <f t="shared" si="1"/>
        <v>3542.7424311454542</v>
      </c>
      <c r="K5" s="7">
        <f t="shared" si="0"/>
        <v>3334.5531206211194</v>
      </c>
      <c r="L5" s="7">
        <f t="shared" si="0"/>
        <v>3344.2876750186138</v>
      </c>
      <c r="M5" s="7">
        <f t="shared" si="0"/>
        <v>3164.0096354475741</v>
      </c>
    </row>
    <row r="6" spans="1:19">
      <c r="A6" s="1" t="s">
        <v>34</v>
      </c>
      <c r="B6" s="2">
        <v>0.76769387644381504</v>
      </c>
      <c r="C6" s="2">
        <v>0.77481702084401216</v>
      </c>
      <c r="D6" s="2">
        <v>0.76732492683186981</v>
      </c>
      <c r="E6" s="2">
        <v>0.77250146438237055</v>
      </c>
      <c r="F6" s="3">
        <v>1861</v>
      </c>
      <c r="G6" s="3">
        <v>1809</v>
      </c>
      <c r="H6" s="3">
        <v>1741</v>
      </c>
      <c r="I6" s="3">
        <v>1883</v>
      </c>
      <c r="J6" s="7">
        <f t="shared" si="1"/>
        <v>2424.1433429438075</v>
      </c>
      <c r="K6" s="7">
        <f t="shared" si="0"/>
        <v>2334.7447866200037</v>
      </c>
      <c r="L6" s="7">
        <f t="shared" si="0"/>
        <v>2268.9214687554054</v>
      </c>
      <c r="M6" s="7">
        <f t="shared" si="0"/>
        <v>2437.5358323825235</v>
      </c>
    </row>
    <row r="7" spans="1:19">
      <c r="A7" s="1" t="s">
        <v>34</v>
      </c>
      <c r="B7" s="2">
        <v>0.59408307311598541</v>
      </c>
      <c r="C7" s="2">
        <v>0.56127457510238143</v>
      </c>
      <c r="D7" s="2">
        <v>0.54720028794193887</v>
      </c>
      <c r="E7" s="2">
        <v>0.5503231987516336</v>
      </c>
      <c r="F7" s="3">
        <v>1587</v>
      </c>
      <c r="G7" s="3">
        <v>1656</v>
      </c>
      <c r="H7" s="3">
        <v>1672</v>
      </c>
      <c r="I7" s="3">
        <v>1663</v>
      </c>
      <c r="J7" s="7">
        <f t="shared" si="1"/>
        <v>2671.3435743525438</v>
      </c>
      <c r="K7" s="7">
        <f t="shared" si="0"/>
        <v>2950.4276043466443</v>
      </c>
      <c r="L7" s="7">
        <f t="shared" si="0"/>
        <v>3055.5539476934796</v>
      </c>
      <c r="M7" s="7">
        <f t="shared" si="0"/>
        <v>3021.8606153118553</v>
      </c>
    </row>
    <row r="8" spans="1:19">
      <c r="A8" s="1" t="s">
        <v>34</v>
      </c>
      <c r="B8" s="2">
        <v>0.63393106419928458</v>
      </c>
      <c r="C8" s="2">
        <v>0.66207267901974054</v>
      </c>
      <c r="D8" s="2">
        <v>0.64709245706001806</v>
      </c>
      <c r="E8" s="2">
        <v>0.63021359520300491</v>
      </c>
      <c r="F8" s="3">
        <v>1628</v>
      </c>
      <c r="G8" s="3">
        <v>1649</v>
      </c>
      <c r="H8" s="3">
        <v>1646</v>
      </c>
      <c r="I8" s="3">
        <v>1592</v>
      </c>
      <c r="J8" s="7">
        <f t="shared" si="1"/>
        <v>2568.1025776143647</v>
      </c>
      <c r="K8" s="7">
        <f t="shared" si="0"/>
        <v>2490.6631133631672</v>
      </c>
      <c r="L8" s="7">
        <f t="shared" si="0"/>
        <v>2543.6859633295539</v>
      </c>
      <c r="M8" s="7">
        <f t="shared" si="0"/>
        <v>2526.1276686472997</v>
      </c>
    </row>
    <row r="9" spans="1:19">
      <c r="A9" s="1" t="s">
        <v>34</v>
      </c>
      <c r="B9" s="2">
        <v>0.61853409719461894</v>
      </c>
      <c r="C9" s="2">
        <v>0.63924329988057482</v>
      </c>
      <c r="D9" s="2">
        <v>0.621573017683549</v>
      </c>
      <c r="E9" s="2">
        <v>0.6084667623218406</v>
      </c>
      <c r="F9" s="3">
        <v>1599</v>
      </c>
      <c r="G9" s="3">
        <v>1647</v>
      </c>
      <c r="H9" s="3">
        <v>1768</v>
      </c>
      <c r="I9" s="3">
        <v>1682</v>
      </c>
      <c r="J9" s="7">
        <f t="shared" si="1"/>
        <v>2585.144468594885</v>
      </c>
      <c r="K9" s="7">
        <f t="shared" si="0"/>
        <v>2576.4837899868439</v>
      </c>
      <c r="L9" s="7">
        <f t="shared" si="0"/>
        <v>2844.3963133871298</v>
      </c>
      <c r="M9" s="7">
        <f t="shared" si="0"/>
        <v>2764.3251926887142</v>
      </c>
    </row>
    <row r="10" spans="1:19">
      <c r="A10" s="1" t="s">
        <v>35</v>
      </c>
      <c r="B10" s="2">
        <v>0.51492016494608395</v>
      </c>
      <c r="C10" s="2">
        <v>0.51108757241041569</v>
      </c>
      <c r="D10" s="2">
        <v>0.52172119723872701</v>
      </c>
      <c r="E10" s="2">
        <v>0.52803078411849635</v>
      </c>
      <c r="F10" s="3">
        <v>3012</v>
      </c>
      <c r="G10" s="3">
        <v>2987</v>
      </c>
      <c r="H10" s="3">
        <v>2953</v>
      </c>
      <c r="I10" s="3">
        <v>3110</v>
      </c>
      <c r="J10" s="7">
        <f t="shared" si="1"/>
        <v>5849.4504683369296</v>
      </c>
      <c r="K10" s="7">
        <f t="shared" si="0"/>
        <v>5844.3995926423477</v>
      </c>
      <c r="L10" s="7">
        <f t="shared" si="0"/>
        <v>5660.1112157779144</v>
      </c>
      <c r="M10" s="7">
        <f t="shared" si="0"/>
        <v>5889.8081201683863</v>
      </c>
      <c r="N10" s="7">
        <f>AVERAGE(J10:M30)</f>
        <v>7564.5246980791426</v>
      </c>
      <c r="O10" s="7">
        <f>STDEV(J10:M30)</f>
        <v>2835.7689561868378</v>
      </c>
      <c r="P10" s="7" t="s">
        <v>112</v>
      </c>
      <c r="R10" s="7" t="s">
        <v>111</v>
      </c>
    </row>
    <row r="11" spans="1:19">
      <c r="A11" s="1" t="s">
        <v>35</v>
      </c>
      <c r="B11" s="2">
        <v>0.41498738577778799</v>
      </c>
      <c r="C11" s="2">
        <v>0.46986091196234736</v>
      </c>
      <c r="D11" s="2">
        <v>0.52422099969870062</v>
      </c>
      <c r="E11" s="2">
        <v>0.55667373185822033</v>
      </c>
      <c r="F11" s="3">
        <v>3872</v>
      </c>
      <c r="G11" s="3">
        <v>3742</v>
      </c>
      <c r="H11" s="3">
        <v>3794</v>
      </c>
      <c r="I11" s="3">
        <v>3818</v>
      </c>
      <c r="J11" s="7">
        <f t="shared" si="1"/>
        <v>9330.4040862421007</v>
      </c>
      <c r="K11" s="7">
        <f t="shared" si="0"/>
        <v>7964.0589475122542</v>
      </c>
      <c r="L11" s="7">
        <f t="shared" si="0"/>
        <v>7237.4056021804272</v>
      </c>
      <c r="M11" s="7">
        <f t="shared" si="0"/>
        <v>6858.5955857037088</v>
      </c>
      <c r="P11" s="7">
        <f>AVERAGE(J10:M24)</f>
        <v>6214.6441708105449</v>
      </c>
      <c r="Q11" s="7">
        <f>STDEV(J10:M24)</f>
        <v>1833.4438461513973</v>
      </c>
      <c r="R11" s="7">
        <f>AVERAGE(J25:M30)</f>
        <v>10939.226016250634</v>
      </c>
      <c r="S11" s="7">
        <f>STDEV(J25:M30)</f>
        <v>1938.9023867983676</v>
      </c>
    </row>
    <row r="12" spans="1:19">
      <c r="A12" s="1" t="s">
        <v>35</v>
      </c>
      <c r="B12" s="2">
        <v>0.50071842874045491</v>
      </c>
      <c r="C12" s="2">
        <v>0.50612478791970683</v>
      </c>
      <c r="D12" s="2">
        <v>0.51195429266820291</v>
      </c>
      <c r="E12" s="2">
        <v>0.52446489191301204</v>
      </c>
      <c r="F12" s="3">
        <v>3203</v>
      </c>
      <c r="G12" s="3">
        <v>3071</v>
      </c>
      <c r="H12" s="3">
        <v>3169</v>
      </c>
      <c r="I12" s="3">
        <v>3036</v>
      </c>
      <c r="J12" s="7">
        <f t="shared" si="1"/>
        <v>6396.8086975689494</v>
      </c>
      <c r="K12" s="7">
        <f t="shared" si="0"/>
        <v>6067.6735724060063</v>
      </c>
      <c r="L12" s="7">
        <f t="shared" si="0"/>
        <v>6190.0057200102938</v>
      </c>
      <c r="M12" s="7">
        <f t="shared" si="0"/>
        <v>5788.7573540452586</v>
      </c>
    </row>
    <row r="13" spans="1:19">
      <c r="A13" s="1" t="s">
        <v>35</v>
      </c>
      <c r="B13" s="2">
        <v>0.39112170399075336</v>
      </c>
      <c r="C13" s="2">
        <v>0.4589732773655314</v>
      </c>
      <c r="D13" s="2">
        <v>0.54362514411642093</v>
      </c>
      <c r="E13" s="2">
        <v>0.56050288052770081</v>
      </c>
      <c r="F13" s="3">
        <v>3713</v>
      </c>
      <c r="G13" s="3">
        <v>3711</v>
      </c>
      <c r="H13" s="3">
        <v>3651</v>
      </c>
      <c r="I13" s="3">
        <v>3677</v>
      </c>
      <c r="J13" s="7">
        <f t="shared" si="1"/>
        <v>9493.2087943853421</v>
      </c>
      <c r="K13" s="7">
        <f t="shared" si="0"/>
        <v>8085.4380483779642</v>
      </c>
      <c r="L13" s="7">
        <f t="shared" si="0"/>
        <v>6716.0248923624367</v>
      </c>
      <c r="M13" s="7">
        <f t="shared" si="0"/>
        <v>6560.1803804080146</v>
      </c>
    </row>
    <row r="14" spans="1:19">
      <c r="A14" s="1" t="s">
        <v>36</v>
      </c>
      <c r="B14" s="2">
        <v>0.23321015919313642</v>
      </c>
      <c r="C14" s="2">
        <v>0.2775190515606844</v>
      </c>
      <c r="D14" s="2">
        <v>0.32454460688601372</v>
      </c>
      <c r="E14" s="2">
        <v>0.30166204986108602</v>
      </c>
      <c r="F14" s="3">
        <v>1625</v>
      </c>
      <c r="G14" s="3">
        <v>1498</v>
      </c>
      <c r="H14" s="3">
        <v>1500</v>
      </c>
      <c r="I14" s="3">
        <v>1471</v>
      </c>
      <c r="J14" s="7">
        <f t="shared" si="1"/>
        <v>6967.9640270483769</v>
      </c>
      <c r="K14" s="7">
        <f t="shared" si="0"/>
        <v>5397.8276142689829</v>
      </c>
      <c r="L14" s="7">
        <f t="shared" si="0"/>
        <v>4621.8608110373834</v>
      </c>
      <c r="M14" s="7">
        <f t="shared" si="0"/>
        <v>4876.3177226879834</v>
      </c>
    </row>
    <row r="15" spans="1:19">
      <c r="A15" s="1" t="s">
        <v>36</v>
      </c>
      <c r="B15" s="2">
        <v>0.53101200520839242</v>
      </c>
      <c r="C15" s="2">
        <v>0.5322065999085166</v>
      </c>
      <c r="D15" s="2">
        <v>0.5091356042959615</v>
      </c>
      <c r="E15" s="2">
        <v>0.53428431602038584</v>
      </c>
      <c r="F15" s="3">
        <v>2936</v>
      </c>
      <c r="G15" s="3">
        <v>2954</v>
      </c>
      <c r="H15" s="3">
        <v>2870</v>
      </c>
      <c r="I15" s="3">
        <v>2923</v>
      </c>
      <c r="J15" s="7">
        <f t="shared" si="1"/>
        <v>5529.0652022976101</v>
      </c>
      <c r="K15" s="7">
        <f t="shared" si="0"/>
        <v>5550.4760754710223</v>
      </c>
      <c r="L15" s="7">
        <f t="shared" si="0"/>
        <v>5637.0051039126765</v>
      </c>
      <c r="M15" s="7">
        <f t="shared" si="0"/>
        <v>5470.8699326455089</v>
      </c>
    </row>
    <row r="16" spans="1:19">
      <c r="A16" s="1" t="s">
        <v>36</v>
      </c>
      <c r="B16" s="2">
        <v>0.33763229764503494</v>
      </c>
      <c r="C16" s="2">
        <v>0.34479100165017557</v>
      </c>
      <c r="D16" s="2">
        <v>0.34741305583895538</v>
      </c>
      <c r="E16" s="2">
        <v>0.36150335209463719</v>
      </c>
      <c r="F16" s="3">
        <v>2236</v>
      </c>
      <c r="G16" s="3">
        <v>2108</v>
      </c>
      <c r="H16" s="3">
        <v>2186</v>
      </c>
      <c r="I16" s="3">
        <v>2161</v>
      </c>
      <c r="J16" s="7">
        <f t="shared" si="1"/>
        <v>6622.5891764382914</v>
      </c>
      <c r="K16" s="7">
        <f t="shared" si="0"/>
        <v>6113.8486500838953</v>
      </c>
      <c r="L16" s="7">
        <f t="shared" si="0"/>
        <v>6292.2217897686851</v>
      </c>
      <c r="M16" s="7">
        <f t="shared" si="0"/>
        <v>5977.8145554630337</v>
      </c>
    </row>
    <row r="17" spans="1:21">
      <c r="A17" s="1" t="s">
        <v>37</v>
      </c>
      <c r="B17" s="2">
        <v>0.41003056705150548</v>
      </c>
      <c r="C17" s="2">
        <v>0.4522644036987305</v>
      </c>
      <c r="D17" s="2">
        <v>0.48640569818482948</v>
      </c>
      <c r="E17" s="2">
        <v>0.47599493043413577</v>
      </c>
      <c r="F17" s="3">
        <v>2609</v>
      </c>
      <c r="G17" s="3">
        <v>2626</v>
      </c>
      <c r="H17" s="3">
        <v>2608</v>
      </c>
      <c r="I17" s="3">
        <v>2684</v>
      </c>
      <c r="J17" s="7">
        <f t="shared" si="1"/>
        <v>6362.9402528721075</v>
      </c>
      <c r="K17" s="7">
        <f t="shared" ref="K17:K96" si="2">G17/C17</f>
        <v>5806.3380149397572</v>
      </c>
      <c r="L17" s="7">
        <f t="shared" ref="L17:L96" si="3">H17/D17</f>
        <v>5361.7792919214226</v>
      </c>
      <c r="M17" s="7">
        <f t="shared" ref="M17:M96" si="4">I17/E17</f>
        <v>5638.7155164699589</v>
      </c>
    </row>
    <row r="18" spans="1:21">
      <c r="A18" s="1" t="s">
        <v>37</v>
      </c>
      <c r="B18" s="2">
        <v>0.45760562404842781</v>
      </c>
      <c r="C18" s="2">
        <v>0.56206191634797575</v>
      </c>
      <c r="D18" s="2">
        <v>0.53061705184853281</v>
      </c>
      <c r="E18" s="2">
        <v>0.50061477696143464</v>
      </c>
      <c r="F18" s="3">
        <v>3098</v>
      </c>
      <c r="G18" s="3">
        <v>3080</v>
      </c>
      <c r="H18" s="3">
        <v>3004</v>
      </c>
      <c r="I18" s="3">
        <v>3218</v>
      </c>
      <c r="J18" s="7">
        <f t="shared" si="1"/>
        <v>6770.0216894015766</v>
      </c>
      <c r="K18" s="7">
        <f t="shared" si="2"/>
        <v>5479.823326249264</v>
      </c>
      <c r="L18" s="7">
        <f t="shared" si="3"/>
        <v>5661.3333279336566</v>
      </c>
      <c r="M18" s="7">
        <f t="shared" si="4"/>
        <v>6428.0963089667284</v>
      </c>
    </row>
    <row r="19" spans="1:21">
      <c r="A19" s="1" t="s">
        <v>37</v>
      </c>
      <c r="B19" s="2">
        <v>0.63739865343005442</v>
      </c>
      <c r="C19" s="2">
        <v>0.648797941307384</v>
      </c>
      <c r="D19" s="2">
        <v>0.65251153481562985</v>
      </c>
      <c r="E19" s="2">
        <v>0.6464507205345007</v>
      </c>
      <c r="F19" s="3">
        <v>3162</v>
      </c>
      <c r="G19" s="3">
        <v>2953</v>
      </c>
      <c r="H19" s="3">
        <v>3095</v>
      </c>
      <c r="I19" s="3">
        <v>3057</v>
      </c>
      <c r="J19" s="7">
        <f t="shared" si="1"/>
        <v>4960.7886414322102</v>
      </c>
      <c r="K19" s="7">
        <f t="shared" si="2"/>
        <v>4551.4940969902736</v>
      </c>
      <c r="L19" s="7">
        <f t="shared" si="3"/>
        <v>4743.2111692470025</v>
      </c>
      <c r="M19" s="7">
        <f t="shared" si="4"/>
        <v>4728.8987433912989</v>
      </c>
    </row>
    <row r="20" spans="1:21">
      <c r="A20" s="1" t="s">
        <v>37</v>
      </c>
      <c r="B20" s="2">
        <v>0.51115825381151248</v>
      </c>
      <c r="C20" s="2">
        <v>0.54007911622797633</v>
      </c>
      <c r="D20" s="2">
        <v>0.52172546432120237</v>
      </c>
      <c r="E20" s="2">
        <v>0.53788147231655714</v>
      </c>
      <c r="F20" s="3">
        <v>2741</v>
      </c>
      <c r="G20" s="3">
        <v>2704</v>
      </c>
      <c r="H20" s="3">
        <v>2827</v>
      </c>
      <c r="I20" s="3">
        <v>2867</v>
      </c>
      <c r="J20" s="7">
        <f t="shared" si="1"/>
        <v>5362.3314884605825</v>
      </c>
      <c r="K20" s="7">
        <f t="shared" si="2"/>
        <v>5006.673871941749</v>
      </c>
      <c r="L20" s="7">
        <f t="shared" si="3"/>
        <v>5418.5585970546881</v>
      </c>
      <c r="M20" s="7">
        <f t="shared" si="4"/>
        <v>5330.1705813594126</v>
      </c>
    </row>
    <row r="21" spans="1:21">
      <c r="A21" s="1" t="s">
        <v>38</v>
      </c>
      <c r="B21" s="2">
        <v>0.4528736791869592</v>
      </c>
      <c r="C21" s="2">
        <v>0.51078196990417457</v>
      </c>
      <c r="D21" s="2">
        <v>0.46715512633978973</v>
      </c>
      <c r="E21" s="2">
        <v>0.36908284015962095</v>
      </c>
      <c r="F21" s="3">
        <v>2358</v>
      </c>
      <c r="G21" s="3">
        <v>2063</v>
      </c>
      <c r="H21" s="3">
        <v>1930</v>
      </c>
      <c r="I21" s="3">
        <v>2021</v>
      </c>
      <c r="J21" s="7">
        <f t="shared" si="1"/>
        <v>5206.7499357288771</v>
      </c>
      <c r="K21" s="7">
        <f t="shared" si="2"/>
        <v>4038.9052894467472</v>
      </c>
      <c r="L21" s="7">
        <f t="shared" si="3"/>
        <v>4131.3899627341261</v>
      </c>
      <c r="M21" s="7">
        <f t="shared" si="4"/>
        <v>5475.7354720852309</v>
      </c>
    </row>
    <row r="22" spans="1:21">
      <c r="A22" s="1" t="s">
        <v>38</v>
      </c>
      <c r="B22" s="2">
        <v>0.28029103742798539</v>
      </c>
      <c r="C22" s="2">
        <v>0.34181501950160365</v>
      </c>
      <c r="D22" s="2">
        <v>0.22418778846258244</v>
      </c>
      <c r="E22" s="2">
        <v>0.19571448987261889</v>
      </c>
      <c r="F22" s="3">
        <v>1740</v>
      </c>
      <c r="G22" s="3">
        <v>1771</v>
      </c>
      <c r="H22" s="3">
        <v>2268</v>
      </c>
      <c r="I22" s="3">
        <v>3221</v>
      </c>
      <c r="J22" s="7">
        <f t="shared" si="1"/>
        <v>6207.8331721436316</v>
      </c>
      <c r="K22" s="7">
        <f t="shared" si="2"/>
        <v>5181.1649546069502</v>
      </c>
      <c r="L22" s="7">
        <f t="shared" si="3"/>
        <v>10116.518903876584</v>
      </c>
      <c r="M22" s="7">
        <f t="shared" si="4"/>
        <v>16457.647065868212</v>
      </c>
    </row>
    <row r="23" spans="1:21">
      <c r="A23" s="1" t="s">
        <v>38</v>
      </c>
      <c r="B23" s="2">
        <v>0.58220598493746767</v>
      </c>
      <c r="C23" s="2">
        <v>0.60242093568322064</v>
      </c>
      <c r="D23" s="2">
        <v>0.6000009579132215</v>
      </c>
      <c r="E23" s="2">
        <v>0.61708579378364159</v>
      </c>
      <c r="F23" s="3">
        <v>3145</v>
      </c>
      <c r="G23" s="3">
        <v>3148</v>
      </c>
      <c r="H23" s="3">
        <v>3047</v>
      </c>
      <c r="I23" s="3">
        <v>3020</v>
      </c>
      <c r="J23" s="7">
        <f t="shared" si="1"/>
        <v>5401.8682070707182</v>
      </c>
      <c r="K23" s="7">
        <f t="shared" si="2"/>
        <v>5225.5820034371391</v>
      </c>
      <c r="L23" s="7">
        <f t="shared" si="3"/>
        <v>5078.3252256752057</v>
      </c>
      <c r="M23" s="7">
        <f t="shared" si="4"/>
        <v>4893.9710335623959</v>
      </c>
    </row>
    <row r="24" spans="1:21">
      <c r="A24" s="1" t="s">
        <v>38</v>
      </c>
      <c r="B24" s="2">
        <v>0.47623049924524596</v>
      </c>
      <c r="C24" s="2">
        <v>0.65935062690696533</v>
      </c>
      <c r="D24" s="2">
        <v>0.74765283424286</v>
      </c>
      <c r="E24" s="2">
        <v>0.65219773154903127</v>
      </c>
      <c r="F24" s="3">
        <v>4378</v>
      </c>
      <c r="G24" s="3">
        <v>4442</v>
      </c>
      <c r="H24" s="3">
        <v>4496</v>
      </c>
      <c r="I24" s="3">
        <v>4512</v>
      </c>
      <c r="J24" s="7">
        <f t="shared" si="1"/>
        <v>9193.0273406228171</v>
      </c>
      <c r="K24" s="7">
        <f t="shared" si="2"/>
        <v>6736.9314879361873</v>
      </c>
      <c r="L24" s="7">
        <f t="shared" si="3"/>
        <v>6013.4861985149173</v>
      </c>
      <c r="M24" s="7">
        <f t="shared" si="4"/>
        <v>6918.1473374394809</v>
      </c>
    </row>
    <row r="25" spans="1:21" ht="13">
      <c r="A25" s="29" t="s">
        <v>89</v>
      </c>
      <c r="B25" s="20">
        <v>0.217962479876046</v>
      </c>
      <c r="C25" s="20">
        <v>0.22422130308513513</v>
      </c>
      <c r="D25" s="20">
        <v>0.24971066083296545</v>
      </c>
      <c r="E25" s="20">
        <v>0.30095920181462338</v>
      </c>
      <c r="F25" s="21">
        <v>2645</v>
      </c>
      <c r="G25" s="21">
        <v>2559</v>
      </c>
      <c r="H25" s="21">
        <v>2431</v>
      </c>
      <c r="I25" s="21">
        <v>2403</v>
      </c>
      <c r="J25" s="22">
        <f t="shared" ref="J25:M30" si="5">(F25/B25)</f>
        <v>12135.116105782043</v>
      </c>
      <c r="K25" s="22">
        <f t="shared" si="5"/>
        <v>11412.831719332071</v>
      </c>
      <c r="L25" s="22">
        <f t="shared" si="5"/>
        <v>9735.2671763826929</v>
      </c>
      <c r="M25" s="22">
        <f t="shared" si="5"/>
        <v>7984.4709366292591</v>
      </c>
      <c r="R25">
        <f>J25*0.44</f>
        <v>5339.4510865440989</v>
      </c>
      <c r="S25"/>
      <c r="T25"/>
      <c r="U25"/>
    </row>
    <row r="26" spans="1:21" ht="13">
      <c r="A26" s="30" t="s">
        <v>90</v>
      </c>
      <c r="B26" s="20">
        <v>0.21893491146910118</v>
      </c>
      <c r="C26" s="20">
        <v>0.21205943273409233</v>
      </c>
      <c r="D26" s="20">
        <v>0.16590882541168803</v>
      </c>
      <c r="E26" s="20">
        <v>0.1784686675756158</v>
      </c>
      <c r="F26" s="21">
        <v>2382</v>
      </c>
      <c r="G26" s="21">
        <v>2338</v>
      </c>
      <c r="H26" s="21">
        <v>2372</v>
      </c>
      <c r="I26" s="21">
        <v>2146</v>
      </c>
      <c r="J26" s="22">
        <f t="shared" si="5"/>
        <v>10879.945934690171</v>
      </c>
      <c r="K26" s="22">
        <f t="shared" si="5"/>
        <v>11025.211045111528</v>
      </c>
      <c r="L26" s="22">
        <f t="shared" si="5"/>
        <v>14297.009180277737</v>
      </c>
      <c r="M26" s="22">
        <f t="shared" si="5"/>
        <v>12024.519649034508</v>
      </c>
    </row>
    <row r="27" spans="1:21" ht="13">
      <c r="A27" s="30" t="s">
        <v>91</v>
      </c>
      <c r="B27" s="20">
        <v>0.2026932966570919</v>
      </c>
      <c r="C27" s="20">
        <v>0.24485956757551278</v>
      </c>
      <c r="D27" s="20">
        <v>0.292894204187444</v>
      </c>
      <c r="E27" s="20">
        <v>0.36594032402139387</v>
      </c>
      <c r="F27" s="21">
        <v>2590</v>
      </c>
      <c r="G27" s="21">
        <v>2464</v>
      </c>
      <c r="H27" s="21">
        <v>2420</v>
      </c>
      <c r="I27" s="21">
        <v>2560</v>
      </c>
      <c r="J27" s="22">
        <f t="shared" si="5"/>
        <v>12777.926269469357</v>
      </c>
      <c r="K27" s="22">
        <f t="shared" si="5"/>
        <v>10062.910852932555</v>
      </c>
      <c r="L27" s="22">
        <f t="shared" si="5"/>
        <v>8262.3690240427859</v>
      </c>
      <c r="M27" s="22">
        <f t="shared" si="5"/>
        <v>6995.6761579801614</v>
      </c>
    </row>
    <row r="28" spans="1:21" ht="13">
      <c r="A28" s="30" t="s">
        <v>92</v>
      </c>
      <c r="B28" s="20">
        <v>0.20050577435407527</v>
      </c>
      <c r="C28" s="20">
        <v>0.21567947390094905</v>
      </c>
      <c r="D28" s="20">
        <v>0.21621180926537262</v>
      </c>
      <c r="E28" s="20">
        <v>0.20963296874061915</v>
      </c>
      <c r="F28" s="21">
        <v>2202</v>
      </c>
      <c r="G28" s="21">
        <v>2219</v>
      </c>
      <c r="H28" s="21">
        <v>1902</v>
      </c>
      <c r="I28" s="21">
        <v>1768</v>
      </c>
      <c r="J28" s="22">
        <f t="shared" si="5"/>
        <v>10982.227355265415</v>
      </c>
      <c r="K28" s="22">
        <f t="shared" si="5"/>
        <v>10288.41530380901</v>
      </c>
      <c r="L28" s="22">
        <f t="shared" si="5"/>
        <v>8796.9293003118801</v>
      </c>
      <c r="M28" s="22">
        <f t="shared" si="5"/>
        <v>8433.7879228699148</v>
      </c>
    </row>
    <row r="29" spans="1:21" ht="13">
      <c r="A29" s="30" t="s">
        <v>93</v>
      </c>
      <c r="B29" s="20">
        <v>0.15851487788741367</v>
      </c>
      <c r="C29" s="20">
        <v>0.16819133640092873</v>
      </c>
      <c r="D29" s="20">
        <v>0.17126161299497292</v>
      </c>
      <c r="E29" s="20">
        <v>0.18467453538515358</v>
      </c>
      <c r="F29" s="21">
        <v>1920</v>
      </c>
      <c r="G29" s="21">
        <v>2282</v>
      </c>
      <c r="H29" s="21">
        <v>2421</v>
      </c>
      <c r="I29" s="21">
        <v>2435</v>
      </c>
      <c r="J29" s="22">
        <f t="shared" si="5"/>
        <v>12112.427713969497</v>
      </c>
      <c r="K29" s="22">
        <f t="shared" si="5"/>
        <v>13567.88077692805</v>
      </c>
      <c r="L29" s="22">
        <f t="shared" si="5"/>
        <v>14136.267653108371</v>
      </c>
      <c r="M29" s="22">
        <f t="shared" si="5"/>
        <v>13185.358744353205</v>
      </c>
    </row>
    <row r="30" spans="1:21" ht="13">
      <c r="A30" s="30" t="s">
        <v>94</v>
      </c>
      <c r="B30" s="20">
        <v>0.19067570372322001</v>
      </c>
      <c r="C30" s="20">
        <v>0.212890694650888</v>
      </c>
      <c r="D30" s="20">
        <v>0.21642715312078201</v>
      </c>
      <c r="E30" s="20">
        <v>0.22548001513256599</v>
      </c>
      <c r="F30" s="21">
        <v>2127.6666666666702</v>
      </c>
      <c r="G30" s="21">
        <v>2365.3333333333298</v>
      </c>
      <c r="H30" s="21">
        <v>2347.13333333333</v>
      </c>
      <c r="I30" s="21">
        <v>2329.4</v>
      </c>
      <c r="J30" s="22">
        <f t="shared" si="5"/>
        <v>11158.562025055571</v>
      </c>
      <c r="K30" s="22">
        <f t="shared" si="5"/>
        <v>11110.552939911991</v>
      </c>
      <c r="L30" s="22">
        <f t="shared" si="5"/>
        <v>10844.911553327414</v>
      </c>
      <c r="M30" s="22">
        <f t="shared" si="5"/>
        <v>10330.849049440061</v>
      </c>
    </row>
    <row r="31" spans="1:21">
      <c r="A31" s="1" t="s">
        <v>47</v>
      </c>
      <c r="B31" s="2">
        <v>0.50576622246604486</v>
      </c>
      <c r="C31" s="2">
        <v>0.49939773953881633</v>
      </c>
      <c r="D31" s="2">
        <v>0.54439757231446528</v>
      </c>
      <c r="E31" s="2">
        <v>0.54965479618506352</v>
      </c>
      <c r="F31" s="3">
        <v>7209</v>
      </c>
      <c r="G31" s="3">
        <v>7040</v>
      </c>
      <c r="H31" s="3">
        <v>7256</v>
      </c>
      <c r="I31" s="3">
        <v>7398</v>
      </c>
      <c r="J31" s="7">
        <f t="shared" si="1"/>
        <v>14253.620901866343</v>
      </c>
      <c r="K31" s="7">
        <f t="shared" si="2"/>
        <v>14096.980107481657</v>
      </c>
      <c r="L31" s="7">
        <f t="shared" si="3"/>
        <v>13328.494411082074</v>
      </c>
      <c r="M31" s="7">
        <f t="shared" si="4"/>
        <v>13459.356766004028</v>
      </c>
      <c r="N31" s="7">
        <f>AVERAGE(J31:M46)</f>
        <v>16210.690155043185</v>
      </c>
      <c r="O31" s="7">
        <f>STDEV(J31:M46)</f>
        <v>3321.0612547361752</v>
      </c>
    </row>
    <row r="32" spans="1:21">
      <c r="A32" s="1" t="s">
        <v>47</v>
      </c>
      <c r="B32" s="2">
        <v>0.48530579319697881</v>
      </c>
      <c r="C32" s="2">
        <v>0.51845119770978965</v>
      </c>
      <c r="D32" s="2">
        <v>0.5417500016354504</v>
      </c>
      <c r="E32" s="2">
        <v>0.54692203348000668</v>
      </c>
      <c r="F32" s="3">
        <v>7283</v>
      </c>
      <c r="G32" s="3">
        <v>7189</v>
      </c>
      <c r="H32" s="3">
        <v>7239</v>
      </c>
      <c r="I32" s="3">
        <v>7209</v>
      </c>
      <c r="J32" s="7">
        <f t="shared" si="1"/>
        <v>15007.032889557806</v>
      </c>
      <c r="K32" s="7">
        <f t="shared" si="2"/>
        <v>13866.300303204514</v>
      </c>
      <c r="L32" s="7">
        <f t="shared" si="3"/>
        <v>13362.251920898385</v>
      </c>
      <c r="M32" s="7">
        <f t="shared" si="4"/>
        <v>13181.037805571483</v>
      </c>
    </row>
    <row r="33" spans="1:15">
      <c r="A33" s="1" t="s">
        <v>47</v>
      </c>
      <c r="B33" s="2">
        <v>0.46218937727316706</v>
      </c>
      <c r="C33" s="2">
        <v>0.49659431736424531</v>
      </c>
      <c r="D33" s="2">
        <v>0.51929267833888959</v>
      </c>
      <c r="E33" s="2">
        <v>0.5265191987244896</v>
      </c>
      <c r="F33" s="3">
        <v>7385</v>
      </c>
      <c r="G33" s="3">
        <v>7147</v>
      </c>
      <c r="H33" s="3">
        <v>7058</v>
      </c>
      <c r="I33" s="3">
        <v>7151</v>
      </c>
      <c r="J33" s="7">
        <f t="shared" si="1"/>
        <v>15978.298860026061</v>
      </c>
      <c r="K33" s="7">
        <f t="shared" si="2"/>
        <v>14392.029369030759</v>
      </c>
      <c r="L33" s="7">
        <f t="shared" si="3"/>
        <v>13591.564630907351</v>
      </c>
      <c r="M33" s="7">
        <f t="shared" si="4"/>
        <v>13581.650996437616</v>
      </c>
    </row>
    <row r="34" spans="1:15">
      <c r="A34" s="1" t="s">
        <v>47</v>
      </c>
      <c r="B34" s="2">
        <v>0.37292001435710759</v>
      </c>
      <c r="C34" s="2">
        <v>0.34410047645774333</v>
      </c>
      <c r="D34" s="2">
        <v>0.29181040743757419</v>
      </c>
      <c r="E34" s="2">
        <v>0.24330547873437727</v>
      </c>
      <c r="F34" s="3">
        <v>4369</v>
      </c>
      <c r="G34" s="3">
        <v>4069</v>
      </c>
      <c r="H34" s="3">
        <v>4416</v>
      </c>
      <c r="I34" s="3">
        <v>4845</v>
      </c>
      <c r="J34" s="7">
        <f t="shared" si="1"/>
        <v>11715.649018012353</v>
      </c>
      <c r="K34" s="7">
        <f t="shared" si="2"/>
        <v>11825.034483785977</v>
      </c>
      <c r="L34" s="7">
        <f t="shared" si="3"/>
        <v>15133.113444367802</v>
      </c>
      <c r="M34" s="7">
        <f t="shared" si="4"/>
        <v>19913.23839151772</v>
      </c>
    </row>
    <row r="35" spans="1:15">
      <c r="A35" s="1" t="s">
        <v>48</v>
      </c>
      <c r="B35" s="2">
        <v>0.62113332100859875</v>
      </c>
      <c r="C35" s="2">
        <v>0.70182393517274855</v>
      </c>
      <c r="D35" s="2">
        <v>0.72194513012174</v>
      </c>
      <c r="E35" s="2">
        <v>0.70508835631645206</v>
      </c>
      <c r="F35" s="3">
        <v>13009</v>
      </c>
      <c r="G35" s="3">
        <v>12978</v>
      </c>
      <c r="H35" s="3">
        <v>13183</v>
      </c>
      <c r="I35" s="3">
        <v>13137</v>
      </c>
      <c r="J35" s="7">
        <f t="shared" si="1"/>
        <v>20943.973797567218</v>
      </c>
      <c r="K35" s="7">
        <f t="shared" si="2"/>
        <v>18491.817319974369</v>
      </c>
      <c r="L35" s="7">
        <f t="shared" si="3"/>
        <v>18260.390506099793</v>
      </c>
      <c r="M35" s="7">
        <f t="shared" si="4"/>
        <v>18631.707476536398</v>
      </c>
    </row>
    <row r="36" spans="1:15">
      <c r="A36" s="1" t="s">
        <v>48</v>
      </c>
      <c r="B36" s="2">
        <v>0.60491932933557913</v>
      </c>
      <c r="C36" s="2">
        <v>0.62027096849264396</v>
      </c>
      <c r="D36" s="2">
        <v>0.60384560298510037</v>
      </c>
      <c r="E36" s="2">
        <v>0.61381100469490868</v>
      </c>
      <c r="F36" s="3">
        <v>10568</v>
      </c>
      <c r="G36" s="3">
        <v>10792</v>
      </c>
      <c r="H36" s="3">
        <v>11476</v>
      </c>
      <c r="I36" s="3">
        <v>11959</v>
      </c>
      <c r="J36" s="7">
        <f t="shared" si="1"/>
        <v>17470.098056888837</v>
      </c>
      <c r="K36" s="7">
        <f t="shared" si="2"/>
        <v>17398.847516959013</v>
      </c>
      <c r="L36" s="7">
        <f t="shared" si="3"/>
        <v>19004.858101588536</v>
      </c>
      <c r="M36" s="7">
        <f t="shared" si="4"/>
        <v>19483.195818465578</v>
      </c>
    </row>
    <row r="37" spans="1:15">
      <c r="A37" s="1" t="s">
        <v>48</v>
      </c>
      <c r="B37" s="2">
        <v>0.62884344178026208</v>
      </c>
      <c r="C37" s="2">
        <v>0.64705370163526388</v>
      </c>
      <c r="D37" s="2">
        <v>0.64263520500935645</v>
      </c>
      <c r="E37" s="2">
        <v>0.61311818074662261</v>
      </c>
      <c r="F37" s="3">
        <v>10850</v>
      </c>
      <c r="G37" s="3">
        <v>10782</v>
      </c>
      <c r="H37" s="3">
        <v>10656</v>
      </c>
      <c r="I37" s="3">
        <v>10770</v>
      </c>
      <c r="J37" s="7">
        <f t="shared" si="1"/>
        <v>17253.897041978431</v>
      </c>
      <c r="K37" s="7">
        <f t="shared" si="2"/>
        <v>16663.22280940706</v>
      </c>
      <c r="L37" s="7">
        <f t="shared" si="3"/>
        <v>16581.724619093744</v>
      </c>
      <c r="M37" s="7">
        <f t="shared" si="4"/>
        <v>17565.944606119603</v>
      </c>
    </row>
    <row r="38" spans="1:15">
      <c r="A38" s="1" t="s">
        <v>48</v>
      </c>
      <c r="B38" s="2">
        <v>0.50205969655020943</v>
      </c>
      <c r="C38" s="2">
        <v>0.52914397601054219</v>
      </c>
      <c r="D38" s="2">
        <v>0.52936620267697188</v>
      </c>
      <c r="E38" s="2">
        <v>0.51869458187117645</v>
      </c>
      <c r="F38" s="3">
        <v>9937</v>
      </c>
      <c r="G38" s="3">
        <v>9175</v>
      </c>
      <c r="H38" s="3">
        <v>8694</v>
      </c>
      <c r="I38" s="3">
        <v>8287</v>
      </c>
      <c r="J38" s="7">
        <f t="shared" si="1"/>
        <v>19792.467047803013</v>
      </c>
      <c r="K38" s="7">
        <f t="shared" si="2"/>
        <v>17339.326187126819</v>
      </c>
      <c r="L38" s="7">
        <f t="shared" si="3"/>
        <v>16423.413425403782</v>
      </c>
      <c r="M38" s="7">
        <f t="shared" si="4"/>
        <v>15976.646546229334</v>
      </c>
    </row>
    <row r="39" spans="1:15">
      <c r="A39" s="1" t="s">
        <v>49</v>
      </c>
      <c r="B39" s="2">
        <v>0.69946436739805173</v>
      </c>
      <c r="C39" s="2">
        <v>0.73895381844708941</v>
      </c>
      <c r="D39" s="2">
        <v>0.76749040960231973</v>
      </c>
      <c r="E39" s="2">
        <v>0.72091414616261762</v>
      </c>
      <c r="F39" s="3">
        <v>9176</v>
      </c>
      <c r="G39" s="3">
        <v>10000</v>
      </c>
      <c r="H39" s="3">
        <v>10457</v>
      </c>
      <c r="I39" s="3">
        <v>10773</v>
      </c>
      <c r="J39" s="7">
        <f t="shared" si="1"/>
        <v>13118.609650029699</v>
      </c>
      <c r="K39" s="7">
        <f t="shared" si="2"/>
        <v>13532.645410798455</v>
      </c>
      <c r="L39" s="7">
        <f t="shared" si="3"/>
        <v>13624.925952388596</v>
      </c>
      <c r="M39" s="7">
        <f t="shared" si="4"/>
        <v>14943.526989092983</v>
      </c>
    </row>
    <row r="40" spans="1:15">
      <c r="A40" s="1" t="s">
        <v>49</v>
      </c>
      <c r="B40" s="2">
        <v>0.66762702765801329</v>
      </c>
      <c r="C40" s="2">
        <v>0.68710053474043997</v>
      </c>
      <c r="D40" s="2">
        <v>0.69394971501468694</v>
      </c>
      <c r="E40" s="2">
        <v>0.73391446963981521</v>
      </c>
      <c r="F40" s="3">
        <v>9521</v>
      </c>
      <c r="G40" s="3">
        <v>9830</v>
      </c>
      <c r="H40" s="3">
        <v>10112</v>
      </c>
      <c r="I40" s="3">
        <v>10284</v>
      </c>
      <c r="J40" s="7">
        <f t="shared" si="1"/>
        <v>14260.956500516419</v>
      </c>
      <c r="K40" s="7">
        <f t="shared" si="2"/>
        <v>14306.494469129462</v>
      </c>
      <c r="L40" s="7">
        <f t="shared" si="3"/>
        <v>14571.661002535302</v>
      </c>
      <c r="M40" s="7">
        <f t="shared" si="4"/>
        <v>14012.5320121391</v>
      </c>
    </row>
    <row r="41" spans="1:15">
      <c r="A41" s="1" t="s">
        <v>49</v>
      </c>
      <c r="B41" s="2">
        <v>0.56446519451158916</v>
      </c>
      <c r="C41" s="2">
        <v>0.55624714839161227</v>
      </c>
      <c r="D41" s="2">
        <v>0.50846798668259763</v>
      </c>
      <c r="E41" s="2">
        <v>0.46980469339160019</v>
      </c>
      <c r="F41" s="3">
        <v>6562</v>
      </c>
      <c r="G41" s="3">
        <v>6624</v>
      </c>
      <c r="H41" s="3">
        <v>6731</v>
      </c>
      <c r="I41" s="3">
        <v>6677</v>
      </c>
      <c r="J41" s="7">
        <f t="shared" si="1"/>
        <v>11625.163187745979</v>
      </c>
      <c r="K41" s="7">
        <f t="shared" si="2"/>
        <v>11908.37565487443</v>
      </c>
      <c r="L41" s="7">
        <f t="shared" si="3"/>
        <v>13237.804888986473</v>
      </c>
      <c r="M41" s="7">
        <f t="shared" si="4"/>
        <v>14212.288838150165</v>
      </c>
    </row>
    <row r="42" spans="1:15">
      <c r="A42" s="1" t="s">
        <v>49</v>
      </c>
      <c r="B42" s="2">
        <v>0.46812698961549631</v>
      </c>
      <c r="C42" s="2">
        <v>0.38059307390165564</v>
      </c>
      <c r="D42" s="2">
        <v>0.324328555605578</v>
      </c>
      <c r="E42" s="2">
        <v>0.319763138135502</v>
      </c>
      <c r="F42" s="3">
        <v>5400</v>
      </c>
      <c r="G42" s="3">
        <v>4762</v>
      </c>
      <c r="H42" s="3">
        <v>4868</v>
      </c>
      <c r="I42" s="3">
        <v>5220</v>
      </c>
      <c r="J42" s="7">
        <f t="shared" si="1"/>
        <v>11535.331480108372</v>
      </c>
      <c r="K42" s="7">
        <f t="shared" si="2"/>
        <v>12512.051128997922</v>
      </c>
      <c r="L42" s="7">
        <f t="shared" si="3"/>
        <v>15009.470846347756</v>
      </c>
      <c r="M42" s="7">
        <f t="shared" si="4"/>
        <v>16324.583347652744</v>
      </c>
    </row>
    <row r="43" spans="1:15">
      <c r="A43" s="1" t="s">
        <v>39</v>
      </c>
      <c r="B43" s="2">
        <v>0.28942983319917442</v>
      </c>
      <c r="C43" s="2">
        <v>0.31957203348803959</v>
      </c>
      <c r="D43" s="2">
        <v>0.360655558255707</v>
      </c>
      <c r="E43" s="2">
        <v>0.3143906364359631</v>
      </c>
      <c r="F43" s="3">
        <v>8170</v>
      </c>
      <c r="G43" s="3">
        <v>7410</v>
      </c>
      <c r="H43" s="3">
        <v>7755</v>
      </c>
      <c r="I43" s="3">
        <v>7952</v>
      </c>
      <c r="J43" s="7">
        <f t="shared" si="1"/>
        <v>28227.912477763555</v>
      </c>
      <c r="K43" s="7">
        <f t="shared" si="2"/>
        <v>23187.260534415098</v>
      </c>
      <c r="L43" s="7">
        <f t="shared" si="3"/>
        <v>21502.510698869246</v>
      </c>
      <c r="M43" s="7">
        <f t="shared" si="4"/>
        <v>25293.374160714578</v>
      </c>
    </row>
    <row r="44" spans="1:15">
      <c r="A44" s="1" t="s">
        <v>39</v>
      </c>
      <c r="B44" s="2">
        <v>0.28648133067051829</v>
      </c>
      <c r="C44" s="2">
        <v>0.22947107040049566</v>
      </c>
      <c r="D44" s="2">
        <v>0.1399237500169109</v>
      </c>
      <c r="E44" s="2">
        <v>0.10628011379182144</v>
      </c>
      <c r="F44" s="3">
        <v>3660</v>
      </c>
      <c r="G44" s="3">
        <v>4142</v>
      </c>
      <c r="H44" s="3">
        <v>4629</v>
      </c>
      <c r="I44" s="3">
        <v>6204</v>
      </c>
    </row>
    <row r="45" spans="1:15">
      <c r="A45" s="1" t="s">
        <v>39</v>
      </c>
      <c r="B45" s="2">
        <v>0.5744625410822668</v>
      </c>
      <c r="C45" s="2">
        <v>0.56355129600457821</v>
      </c>
      <c r="D45" s="2">
        <v>0.56735538121225682</v>
      </c>
      <c r="E45" s="2">
        <v>0.5731351824483174</v>
      </c>
      <c r="F45" s="3">
        <v>9975</v>
      </c>
      <c r="G45" s="3">
        <v>10513</v>
      </c>
      <c r="H45" s="3">
        <v>10538</v>
      </c>
      <c r="I45" s="3">
        <v>10082</v>
      </c>
      <c r="J45" s="7">
        <f t="shared" si="1"/>
        <v>17364.056464338752</v>
      </c>
      <c r="K45" s="7">
        <f t="shared" si="2"/>
        <v>18654.912293759669</v>
      </c>
      <c r="L45" s="7">
        <f t="shared" si="3"/>
        <v>18573.896272004451</v>
      </c>
      <c r="M45" s="7">
        <f t="shared" si="4"/>
        <v>17590.963369116056</v>
      </c>
    </row>
    <row r="46" spans="1:15">
      <c r="A46" s="1" t="s">
        <v>39</v>
      </c>
      <c r="B46" s="2">
        <v>0.56541643407565934</v>
      </c>
      <c r="C46" s="2">
        <v>0.5364859469439921</v>
      </c>
      <c r="D46" s="2">
        <v>0.5472332891495898</v>
      </c>
      <c r="E46" s="2">
        <v>0.58213775362617171</v>
      </c>
      <c r="F46" s="3">
        <v>9783</v>
      </c>
      <c r="G46" s="3">
        <v>9553</v>
      </c>
      <c r="H46" s="3">
        <v>9757</v>
      </c>
      <c r="I46" s="3">
        <v>9666</v>
      </c>
      <c r="J46" s="7">
        <f t="shared" si="1"/>
        <v>17302.291568502445</v>
      </c>
      <c r="K46" s="7">
        <f t="shared" si="2"/>
        <v>17806.617404271565</v>
      </c>
      <c r="L46" s="7">
        <f t="shared" si="3"/>
        <v>17829.690176857755</v>
      </c>
      <c r="M46" s="7">
        <f t="shared" si="4"/>
        <v>16604.317345490639</v>
      </c>
    </row>
    <row r="47" spans="1:15">
      <c r="A47" s="1" t="s">
        <v>50</v>
      </c>
      <c r="B47" s="2">
        <v>0.5548071043053826</v>
      </c>
      <c r="C47" s="2">
        <v>0.61903368683590332</v>
      </c>
      <c r="D47" s="2">
        <v>0.61098192348686453</v>
      </c>
      <c r="E47" s="2">
        <v>0.63936905489612772</v>
      </c>
      <c r="F47" s="3">
        <v>2038</v>
      </c>
      <c r="G47" s="3">
        <v>2028</v>
      </c>
      <c r="H47" s="3">
        <v>2143</v>
      </c>
      <c r="I47" s="3">
        <v>2108</v>
      </c>
      <c r="J47" s="7">
        <f t="shared" si="1"/>
        <v>3673.3487804767242</v>
      </c>
      <c r="K47" s="7">
        <f t="shared" si="2"/>
        <v>3276.0737309237788</v>
      </c>
      <c r="L47" s="7">
        <f t="shared" si="3"/>
        <v>3507.4687443614234</v>
      </c>
      <c r="M47" s="7">
        <f t="shared" si="4"/>
        <v>3297.0003534851512</v>
      </c>
      <c r="N47" s="7">
        <f>AVERAGE(J47:M70)</f>
        <v>3897.9371403669152</v>
      </c>
      <c r="O47" s="7">
        <f>STDEV(J47:M70)</f>
        <v>798.45580021353157</v>
      </c>
    </row>
    <row r="48" spans="1:15">
      <c r="A48" s="1" t="s">
        <v>50</v>
      </c>
      <c r="B48" s="2">
        <v>0.55113947004393227</v>
      </c>
      <c r="C48" s="2">
        <v>0.58452609958393353</v>
      </c>
      <c r="D48" s="2">
        <v>0.61826592568000194</v>
      </c>
      <c r="E48" s="2">
        <v>0.64670144423653209</v>
      </c>
      <c r="F48" s="3">
        <v>2058</v>
      </c>
      <c r="G48" s="3">
        <v>2055</v>
      </c>
      <c r="H48" s="3">
        <v>2065</v>
      </c>
      <c r="I48" s="3">
        <v>2052</v>
      </c>
      <c r="J48" s="7">
        <f t="shared" si="1"/>
        <v>3734.0820461215621</v>
      </c>
      <c r="K48" s="7">
        <f t="shared" si="2"/>
        <v>3515.668507296341</v>
      </c>
      <c r="L48" s="7">
        <f t="shared" si="3"/>
        <v>3339.9867504080912</v>
      </c>
      <c r="M48" s="7">
        <f t="shared" si="4"/>
        <v>3173.0252317937884</v>
      </c>
    </row>
    <row r="49" spans="1:13">
      <c r="A49" s="1" t="s">
        <v>50</v>
      </c>
      <c r="B49" s="2">
        <v>0.4289038416353082</v>
      </c>
      <c r="C49" s="2">
        <v>0.42308797550846106</v>
      </c>
      <c r="D49" s="2">
        <v>0.40504491982889651</v>
      </c>
      <c r="E49" s="2">
        <v>0.39730287230061256</v>
      </c>
      <c r="F49" s="3">
        <v>1685</v>
      </c>
      <c r="G49" s="3">
        <v>1605</v>
      </c>
      <c r="H49" s="3">
        <v>1780</v>
      </c>
      <c r="I49" s="3">
        <v>1676</v>
      </c>
      <c r="J49" s="7">
        <f t="shared" si="1"/>
        <v>3928.6195096213087</v>
      </c>
      <c r="K49" s="7">
        <f t="shared" si="2"/>
        <v>3793.5372615379438</v>
      </c>
      <c r="L49" s="7">
        <f t="shared" si="3"/>
        <v>4394.5743122810354</v>
      </c>
      <c r="M49" s="7">
        <f t="shared" si="4"/>
        <v>4218.4442067961763</v>
      </c>
    </row>
    <row r="50" spans="1:13">
      <c r="A50" s="1" t="s">
        <v>50</v>
      </c>
      <c r="B50" s="2">
        <v>0.25956705379823763</v>
      </c>
      <c r="C50" s="2">
        <v>0.35424246224220357</v>
      </c>
      <c r="D50" s="2">
        <v>0.38876447813553644</v>
      </c>
      <c r="E50" s="2">
        <v>0.4024497244170509</v>
      </c>
      <c r="F50" s="3">
        <v>1576</v>
      </c>
      <c r="G50" s="3">
        <v>1562</v>
      </c>
      <c r="H50" s="3">
        <v>1432</v>
      </c>
      <c r="I50" s="3">
        <v>1425</v>
      </c>
      <c r="J50" s="7">
        <f t="shared" si="1"/>
        <v>6071.6488357764783</v>
      </c>
      <c r="K50" s="7">
        <f t="shared" si="2"/>
        <v>4409.409278924968</v>
      </c>
      <c r="L50" s="7">
        <f t="shared" si="3"/>
        <v>3683.4641036847929</v>
      </c>
      <c r="M50" s="7">
        <f t="shared" si="4"/>
        <v>3540.8149479145873</v>
      </c>
    </row>
    <row r="51" spans="1:13">
      <c r="A51" s="1" t="s">
        <v>40</v>
      </c>
      <c r="B51" s="2">
        <v>0.34397076884825467</v>
      </c>
      <c r="C51" s="2">
        <v>0.39376487553143191</v>
      </c>
      <c r="D51" s="2">
        <v>0.40874726857465521</v>
      </c>
      <c r="E51" s="2">
        <v>0.41789465605589976</v>
      </c>
      <c r="F51" s="3">
        <v>1833</v>
      </c>
      <c r="G51" s="3">
        <v>1841</v>
      </c>
      <c r="H51" s="3">
        <v>1927</v>
      </c>
      <c r="I51" s="3">
        <v>1966</v>
      </c>
      <c r="J51" s="7">
        <f t="shared" si="1"/>
        <v>5328.9411950253307</v>
      </c>
      <c r="K51" s="7">
        <f t="shared" si="2"/>
        <v>4675.378923819334</v>
      </c>
      <c r="L51" s="7">
        <f t="shared" si="3"/>
        <v>4714.4045921570359</v>
      </c>
      <c r="M51" s="7">
        <f t="shared" si="4"/>
        <v>4704.5349145049076</v>
      </c>
    </row>
    <row r="52" spans="1:13">
      <c r="A52" s="1" t="s">
        <v>40</v>
      </c>
      <c r="B52" s="2">
        <v>0.29318460492914777</v>
      </c>
      <c r="C52" s="2">
        <v>0.28074149295321943</v>
      </c>
      <c r="D52" s="2">
        <v>0.30238428390054439</v>
      </c>
      <c r="E52" s="2">
        <v>0.3105789890790881</v>
      </c>
      <c r="F52" s="3">
        <v>1808</v>
      </c>
      <c r="G52" s="3">
        <v>1789</v>
      </c>
      <c r="H52" s="3">
        <v>1876</v>
      </c>
      <c r="I52" s="3">
        <v>1804</v>
      </c>
      <c r="J52" s="7">
        <f t="shared" si="1"/>
        <v>6166.7630892042534</v>
      </c>
      <c r="K52" s="7">
        <f t="shared" si="2"/>
        <v>6372.410366493652</v>
      </c>
      <c r="L52" s="7">
        <f t="shared" si="3"/>
        <v>6204.026134562685</v>
      </c>
      <c r="M52" s="7">
        <f t="shared" si="4"/>
        <v>5808.5062526255315</v>
      </c>
    </row>
    <row r="53" spans="1:13">
      <c r="A53" s="1" t="s">
        <v>40</v>
      </c>
      <c r="B53" s="2">
        <v>0.46179454888494792</v>
      </c>
      <c r="C53" s="2">
        <v>0.48555225457164097</v>
      </c>
      <c r="D53" s="2">
        <v>0.50726016006439312</v>
      </c>
      <c r="E53" s="2">
        <v>0.49212043180016996</v>
      </c>
      <c r="F53" s="3">
        <v>2215</v>
      </c>
      <c r="G53" s="3">
        <v>2129</v>
      </c>
      <c r="H53" s="3">
        <v>2076</v>
      </c>
      <c r="I53" s="3">
        <v>2233</v>
      </c>
      <c r="J53" s="7">
        <f t="shared" si="1"/>
        <v>4796.5052973196698</v>
      </c>
      <c r="K53" s="7">
        <f t="shared" si="2"/>
        <v>4384.6980009972867</v>
      </c>
      <c r="L53" s="7">
        <f t="shared" si="3"/>
        <v>4092.5745079930311</v>
      </c>
      <c r="M53" s="7">
        <f t="shared" si="4"/>
        <v>4537.5071947972492</v>
      </c>
    </row>
    <row r="54" spans="1:13">
      <c r="A54" s="1" t="s">
        <v>40</v>
      </c>
      <c r="B54" s="2">
        <v>0.34875658592211572</v>
      </c>
      <c r="C54" s="2">
        <v>0.36709782833746984</v>
      </c>
      <c r="D54" s="2">
        <v>0.36536958264031172</v>
      </c>
      <c r="E54" s="2">
        <v>0.36380950855083882</v>
      </c>
      <c r="F54" s="3">
        <v>1984</v>
      </c>
      <c r="G54" s="3">
        <v>1939</v>
      </c>
      <c r="H54" s="3">
        <v>2005</v>
      </c>
      <c r="I54" s="3">
        <v>1999</v>
      </c>
      <c r="J54" s="7">
        <f t="shared" si="1"/>
        <v>5688.7814598662999</v>
      </c>
      <c r="K54" s="7">
        <f t="shared" si="2"/>
        <v>5281.9707726995712</v>
      </c>
      <c r="L54" s="7">
        <f t="shared" si="3"/>
        <v>5487.5941930114732</v>
      </c>
      <c r="M54" s="7">
        <f t="shared" si="4"/>
        <v>5494.6337383060982</v>
      </c>
    </row>
    <row r="55" spans="1:13">
      <c r="A55" s="1" t="s">
        <v>41</v>
      </c>
      <c r="B55" s="2">
        <v>0.50003950035274169</v>
      </c>
      <c r="C55" s="2">
        <v>0.55432733356650132</v>
      </c>
      <c r="D55" s="2">
        <v>0.57348234567500855</v>
      </c>
      <c r="E55" s="2">
        <v>0.60100632777535656</v>
      </c>
      <c r="F55" s="3">
        <v>2009</v>
      </c>
      <c r="G55" s="3">
        <v>2091</v>
      </c>
      <c r="H55" s="3">
        <v>2111</v>
      </c>
      <c r="I55" s="3">
        <v>2188</v>
      </c>
      <c r="J55" s="7">
        <f t="shared" si="1"/>
        <v>4017.6826002401726</v>
      </c>
      <c r="K55" s="7">
        <f t="shared" si="2"/>
        <v>3772.1394443002832</v>
      </c>
      <c r="L55" s="7">
        <f t="shared" si="3"/>
        <v>3681.0200277661206</v>
      </c>
      <c r="M55" s="7">
        <f t="shared" si="4"/>
        <v>3640.560671131283</v>
      </c>
    </row>
    <row r="56" spans="1:13">
      <c r="A56" s="1" t="s">
        <v>41</v>
      </c>
      <c r="B56" s="2">
        <v>0.42872247588949752</v>
      </c>
      <c r="C56" s="2">
        <v>0.49445708065264787</v>
      </c>
      <c r="D56" s="2">
        <v>0.49984508834925934</v>
      </c>
      <c r="E56" s="2">
        <v>0.52778514488847861</v>
      </c>
      <c r="F56" s="3">
        <v>1958</v>
      </c>
      <c r="G56" s="3">
        <v>2129</v>
      </c>
      <c r="H56" s="3">
        <v>1995</v>
      </c>
      <c r="I56" s="3">
        <v>2008</v>
      </c>
      <c r="J56" s="7">
        <f t="shared" si="1"/>
        <v>4567.0570359942385</v>
      </c>
      <c r="K56" s="7">
        <f t="shared" si="2"/>
        <v>4305.7326577058475</v>
      </c>
      <c r="L56" s="7">
        <f t="shared" si="3"/>
        <v>3991.2365780936179</v>
      </c>
      <c r="M56" s="7">
        <f t="shared" si="4"/>
        <v>3804.5784718406426</v>
      </c>
    </row>
    <row r="57" spans="1:13">
      <c r="A57" s="1" t="s">
        <v>41</v>
      </c>
      <c r="B57" s="2">
        <v>0.52549652991080031</v>
      </c>
      <c r="C57" s="2">
        <v>0.53135809771854292</v>
      </c>
      <c r="D57" s="2">
        <v>0.52894294579539869</v>
      </c>
      <c r="E57" s="2">
        <v>0.53171887197034173</v>
      </c>
      <c r="F57" s="3">
        <v>1892</v>
      </c>
      <c r="G57" s="3">
        <v>1876</v>
      </c>
      <c r="H57" s="3">
        <v>1869</v>
      </c>
      <c r="I57" s="3">
        <v>1983</v>
      </c>
      <c r="J57" s="7">
        <f t="shared" si="1"/>
        <v>3600.4043648416764</v>
      </c>
      <c r="K57" s="7">
        <f t="shared" si="2"/>
        <v>3530.575722953799</v>
      </c>
      <c r="L57" s="7">
        <f t="shared" si="3"/>
        <v>3533.4623797458698</v>
      </c>
      <c r="M57" s="7">
        <f t="shared" si="4"/>
        <v>3729.4143663770656</v>
      </c>
    </row>
    <row r="58" spans="1:13">
      <c r="A58" s="1" t="s">
        <v>41</v>
      </c>
      <c r="B58" s="2">
        <v>0.42153537393889162</v>
      </c>
      <c r="C58" s="2">
        <v>0.52496481402958017</v>
      </c>
      <c r="D58" s="2">
        <v>0.51776572728883596</v>
      </c>
      <c r="E58" s="2">
        <v>0.53297191078627959</v>
      </c>
      <c r="F58" s="3">
        <v>1904</v>
      </c>
      <c r="G58" s="3">
        <v>1936</v>
      </c>
      <c r="H58" s="3">
        <v>1956</v>
      </c>
      <c r="I58" s="3">
        <v>1991</v>
      </c>
      <c r="J58" s="7">
        <f t="shared" si="1"/>
        <v>4516.8214050667448</v>
      </c>
      <c r="K58" s="7">
        <f t="shared" si="2"/>
        <v>3687.8662117170243</v>
      </c>
      <c r="L58" s="7">
        <f t="shared" si="3"/>
        <v>3777.770325282353</v>
      </c>
      <c r="M58" s="7">
        <f t="shared" si="4"/>
        <v>3735.6565321852131</v>
      </c>
    </row>
    <row r="59" spans="1:13">
      <c r="A59" s="1" t="s">
        <v>43</v>
      </c>
      <c r="B59" s="2">
        <v>0.48436793550812945</v>
      </c>
      <c r="C59" s="2">
        <v>0.51426745334097257</v>
      </c>
      <c r="D59" s="2">
        <v>0.50567540071583439</v>
      </c>
      <c r="E59" s="2">
        <v>0.51869660078913959</v>
      </c>
      <c r="F59" s="3">
        <v>1794</v>
      </c>
      <c r="G59" s="3">
        <v>1788</v>
      </c>
      <c r="H59" s="3">
        <v>1880</v>
      </c>
      <c r="I59" s="3">
        <v>1953</v>
      </c>
      <c r="J59" s="7">
        <f t="shared" si="1"/>
        <v>3703.7959544493633</v>
      </c>
      <c r="K59" s="7">
        <f t="shared" si="2"/>
        <v>3476.7901184182269</v>
      </c>
      <c r="L59" s="7">
        <f t="shared" si="3"/>
        <v>3717.7999905446673</v>
      </c>
      <c r="M59" s="7">
        <f t="shared" si="4"/>
        <v>3765.2068608676559</v>
      </c>
    </row>
    <row r="60" spans="1:13">
      <c r="A60" s="1" t="s">
        <v>43</v>
      </c>
      <c r="B60" s="2">
        <v>0.42454590876701598</v>
      </c>
      <c r="C60" s="2">
        <v>0.55033309742850833</v>
      </c>
      <c r="D60" s="2">
        <v>0.58283800007607756</v>
      </c>
      <c r="E60" s="2">
        <v>0.58034837091667968</v>
      </c>
      <c r="F60" s="3">
        <v>1960</v>
      </c>
      <c r="G60" s="3">
        <v>1869</v>
      </c>
      <c r="H60" s="3">
        <v>1948</v>
      </c>
      <c r="I60" s="3">
        <v>2064</v>
      </c>
      <c r="J60" s="7">
        <f t="shared" si="1"/>
        <v>4616.697416051692</v>
      </c>
      <c r="K60" s="7">
        <f t="shared" si="2"/>
        <v>3396.1250172542905</v>
      </c>
      <c r="L60" s="7">
        <f t="shared" si="3"/>
        <v>3342.2666328306127</v>
      </c>
      <c r="M60" s="7">
        <f t="shared" si="4"/>
        <v>3556.4845245276433</v>
      </c>
    </row>
    <row r="61" spans="1:13">
      <c r="A61" s="1" t="s">
        <v>43</v>
      </c>
      <c r="B61" s="2">
        <v>0.57437573780399376</v>
      </c>
      <c r="C61" s="2">
        <v>0.57446319308659621</v>
      </c>
      <c r="D61" s="2">
        <v>0.58786091667888385</v>
      </c>
      <c r="E61" s="2">
        <v>0.5816401374366359</v>
      </c>
      <c r="F61" s="3">
        <v>2151</v>
      </c>
      <c r="G61" s="3">
        <v>2031</v>
      </c>
      <c r="H61" s="3">
        <v>2033</v>
      </c>
      <c r="I61" s="3">
        <v>2061</v>
      </c>
      <c r="J61" s="7">
        <f t="shared" si="1"/>
        <v>3744.9353418441756</v>
      </c>
      <c r="K61" s="7">
        <f t="shared" si="2"/>
        <v>3535.4745516199528</v>
      </c>
      <c r="L61" s="7">
        <f t="shared" si="3"/>
        <v>3458.3010067847667</v>
      </c>
      <c r="M61" s="7">
        <f t="shared" si="4"/>
        <v>3543.4280878260852</v>
      </c>
    </row>
    <row r="62" spans="1:13">
      <c r="A62" s="1" t="s">
        <v>43</v>
      </c>
      <c r="B62" s="2">
        <v>0.58758080590497341</v>
      </c>
      <c r="C62" s="2">
        <v>0.57959544153449449</v>
      </c>
      <c r="D62" s="2">
        <v>0.58040630508708568</v>
      </c>
      <c r="E62" s="2">
        <v>0.58179721780253602</v>
      </c>
      <c r="F62" s="3">
        <v>2013</v>
      </c>
      <c r="G62" s="3">
        <v>2028</v>
      </c>
      <c r="H62" s="3">
        <v>1952</v>
      </c>
      <c r="I62" s="3">
        <v>1991</v>
      </c>
      <c r="J62" s="7">
        <f t="shared" si="1"/>
        <v>3425.9117720832301</v>
      </c>
      <c r="K62" s="7">
        <f t="shared" si="2"/>
        <v>3498.9923223530113</v>
      </c>
      <c r="L62" s="7">
        <f t="shared" si="3"/>
        <v>3363.1612594337976</v>
      </c>
      <c r="M62" s="7">
        <f t="shared" si="4"/>
        <v>3422.154556737245</v>
      </c>
    </row>
    <row r="63" spans="1:13">
      <c r="A63" s="1" t="s">
        <v>44</v>
      </c>
      <c r="B63" s="2">
        <v>0.56197131750854135</v>
      </c>
      <c r="C63" s="2">
        <v>0.58679928718477103</v>
      </c>
      <c r="D63" s="2">
        <v>0.59123799130324139</v>
      </c>
      <c r="E63" s="2">
        <v>0.5887073784150697</v>
      </c>
      <c r="F63" s="3">
        <v>1813</v>
      </c>
      <c r="G63" s="3">
        <v>1932</v>
      </c>
      <c r="H63" s="3">
        <v>1943</v>
      </c>
      <c r="I63" s="3">
        <v>1954</v>
      </c>
      <c r="J63" s="7">
        <f t="shared" si="1"/>
        <v>3226.1432986256355</v>
      </c>
      <c r="K63" s="7">
        <f t="shared" si="2"/>
        <v>3292.4375373204107</v>
      </c>
      <c r="L63" s="7">
        <f t="shared" si="3"/>
        <v>3286.3246756473236</v>
      </c>
      <c r="M63" s="7">
        <f t="shared" si="4"/>
        <v>3319.13624942259</v>
      </c>
    </row>
    <row r="64" spans="1:13">
      <c r="A64" s="1" t="s">
        <v>44</v>
      </c>
      <c r="B64" s="2">
        <v>0.5379624475581658</v>
      </c>
      <c r="C64" s="2">
        <v>0.52987522386132635</v>
      </c>
      <c r="D64" s="2">
        <v>0.48822422550975431</v>
      </c>
      <c r="E64" s="2">
        <v>0.4501107451822341</v>
      </c>
      <c r="F64" s="3">
        <v>1900</v>
      </c>
      <c r="G64" s="3">
        <v>1874</v>
      </c>
      <c r="H64" s="3">
        <v>1863</v>
      </c>
      <c r="I64" s="3">
        <v>1964</v>
      </c>
      <c r="J64" s="7">
        <f t="shared" si="1"/>
        <v>3531.8450360693018</v>
      </c>
      <c r="K64" s="7">
        <f t="shared" si="2"/>
        <v>3536.6816858197631</v>
      </c>
      <c r="L64" s="7">
        <f t="shared" si="3"/>
        <v>3815.8696407472285</v>
      </c>
      <c r="M64" s="7">
        <f t="shared" si="4"/>
        <v>4363.3706171685481</v>
      </c>
    </row>
    <row r="65" spans="1:22">
      <c r="A65" s="1" t="s">
        <v>44</v>
      </c>
      <c r="B65" s="2">
        <v>0.54187866031650911</v>
      </c>
      <c r="C65" s="2">
        <v>0.50988730293620965</v>
      </c>
      <c r="D65" s="2">
        <v>0.52900668906458959</v>
      </c>
      <c r="E65" s="2">
        <v>0.53475399498350173</v>
      </c>
      <c r="F65" s="3">
        <v>2046</v>
      </c>
      <c r="G65" s="3">
        <v>2073</v>
      </c>
      <c r="H65" s="3">
        <v>2138</v>
      </c>
      <c r="I65" s="3">
        <v>2062</v>
      </c>
      <c r="J65" s="7">
        <f t="shared" si="1"/>
        <v>3775.7530418432416</v>
      </c>
      <c r="K65" s="7">
        <f t="shared" si="2"/>
        <v>4065.6042777738012</v>
      </c>
      <c r="L65" s="7">
        <f t="shared" si="3"/>
        <v>4041.5367975412478</v>
      </c>
      <c r="M65" s="7">
        <f t="shared" si="4"/>
        <v>3855.9786730786686</v>
      </c>
    </row>
    <row r="66" spans="1:22">
      <c r="A66" s="1" t="s">
        <v>44</v>
      </c>
      <c r="B66" s="2">
        <v>0.49589691710045691</v>
      </c>
      <c r="C66" s="2">
        <v>0.52067188940649733</v>
      </c>
      <c r="D66" s="2">
        <v>0.52475070344991703</v>
      </c>
      <c r="E66" s="2">
        <v>0.53609537349840364</v>
      </c>
      <c r="F66" s="3">
        <v>2010</v>
      </c>
      <c r="G66" s="3">
        <v>2007</v>
      </c>
      <c r="H66" s="3">
        <v>2102</v>
      </c>
      <c r="I66" s="3">
        <v>2060</v>
      </c>
      <c r="J66" s="7">
        <f t="shared" si="1"/>
        <v>4053.2617378478717</v>
      </c>
      <c r="K66" s="7">
        <f t="shared" si="2"/>
        <v>3854.6348301763246</v>
      </c>
      <c r="L66" s="7">
        <f t="shared" si="3"/>
        <v>4005.7116382705676</v>
      </c>
      <c r="M66" s="7">
        <f t="shared" si="4"/>
        <v>3842.5998466598112</v>
      </c>
    </row>
    <row r="67" spans="1:22">
      <c r="A67" s="1" t="s">
        <v>45</v>
      </c>
      <c r="B67" s="2">
        <v>0.66061980425718658</v>
      </c>
      <c r="C67" s="2">
        <v>0.68588011791797976</v>
      </c>
      <c r="D67" s="2">
        <v>0.67339619174712051</v>
      </c>
      <c r="E67" s="2">
        <v>0.66785339009604383</v>
      </c>
      <c r="F67" s="3">
        <v>1897</v>
      </c>
      <c r="G67" s="3">
        <v>1978</v>
      </c>
      <c r="H67" s="3">
        <v>1895</v>
      </c>
      <c r="I67" s="3">
        <v>1927</v>
      </c>
      <c r="J67" s="7">
        <f t="shared" si="1"/>
        <v>2871.5457631988838</v>
      </c>
      <c r="K67" s="7">
        <f t="shared" si="2"/>
        <v>2883.8858983174914</v>
      </c>
      <c r="L67" s="7">
        <f t="shared" si="3"/>
        <v>2814.0937285128375</v>
      </c>
      <c r="M67" s="7">
        <f t="shared" si="4"/>
        <v>2885.3638067523752</v>
      </c>
    </row>
    <row r="68" spans="1:22">
      <c r="A68" s="1" t="s">
        <v>45</v>
      </c>
      <c r="B68" s="2">
        <v>0.52393541607517635</v>
      </c>
      <c r="C68" s="2">
        <v>0.54971296759193655</v>
      </c>
      <c r="D68" s="2">
        <v>0.55633163614306191</v>
      </c>
      <c r="E68" s="2">
        <v>0.5549541664210258</v>
      </c>
      <c r="F68" s="3">
        <v>1744</v>
      </c>
      <c r="G68" s="3">
        <v>1698</v>
      </c>
      <c r="H68" s="3">
        <v>1783</v>
      </c>
      <c r="I68" s="3">
        <v>1666</v>
      </c>
      <c r="J68" s="7">
        <f t="shared" si="1"/>
        <v>3328.6545373557337</v>
      </c>
      <c r="K68" s="7">
        <f t="shared" si="2"/>
        <v>3088.8847455031496</v>
      </c>
      <c r="L68" s="7">
        <f t="shared" si="3"/>
        <v>3204.9228987968204</v>
      </c>
      <c r="M68" s="7">
        <f t="shared" si="4"/>
        <v>3002.0497201494286</v>
      </c>
    </row>
    <row r="69" spans="1:22">
      <c r="A69" s="1" t="s">
        <v>45</v>
      </c>
      <c r="B69" s="2">
        <v>0.58593363172576862</v>
      </c>
      <c r="C69" s="2">
        <v>0.57986244720746272</v>
      </c>
      <c r="D69" s="2">
        <v>0.57810963296150952</v>
      </c>
      <c r="E69" s="2">
        <v>0.58506292636471391</v>
      </c>
      <c r="F69" s="3">
        <v>1828</v>
      </c>
      <c r="G69" s="3">
        <v>1890</v>
      </c>
      <c r="H69" s="3">
        <v>1886</v>
      </c>
      <c r="I69" s="3">
        <v>1889</v>
      </c>
      <c r="J69" s="7">
        <f t="shared" si="1"/>
        <v>3119.8072631808736</v>
      </c>
      <c r="K69" s="7">
        <f t="shared" si="2"/>
        <v>3259.3936874201431</v>
      </c>
      <c r="L69" s="7">
        <f t="shared" si="3"/>
        <v>3262.3569864049814</v>
      </c>
      <c r="M69" s="7">
        <f t="shared" si="4"/>
        <v>3228.7125279622378</v>
      </c>
    </row>
    <row r="70" spans="1:22">
      <c r="A70" s="1" t="s">
        <v>45</v>
      </c>
      <c r="B70" s="2">
        <v>0.59068703221620844</v>
      </c>
      <c r="C70" s="2">
        <v>0.59148508028452751</v>
      </c>
      <c r="D70" s="2">
        <v>0.56840113375172074</v>
      </c>
      <c r="E70" s="2">
        <v>0.57748835327343173</v>
      </c>
      <c r="F70" s="3">
        <v>1849</v>
      </c>
      <c r="G70" s="3">
        <v>1835</v>
      </c>
      <c r="H70" s="3">
        <v>1822</v>
      </c>
      <c r="I70" s="3">
        <v>1843</v>
      </c>
      <c r="J70" s="7">
        <f t="shared" si="1"/>
        <v>3130.2532460594339</v>
      </c>
      <c r="K70" s="7">
        <f t="shared" si="2"/>
        <v>3102.3605855236333</v>
      </c>
      <c r="L70" s="7">
        <f t="shared" si="3"/>
        <v>3205.4826984139249</v>
      </c>
      <c r="M70" s="7">
        <f t="shared" si="4"/>
        <v>3191.4063540037632</v>
      </c>
    </row>
    <row r="71" spans="1:22" ht="13">
      <c r="A71" s="23" t="s">
        <v>95</v>
      </c>
      <c r="B71" s="24">
        <v>0.15948252128269408</v>
      </c>
      <c r="C71" s="24">
        <v>0.18410328317621547</v>
      </c>
      <c r="D71" s="24">
        <v>0.19239927962741488</v>
      </c>
      <c r="E71" s="24">
        <v>0.21497211044528572</v>
      </c>
      <c r="F71" s="25">
        <v>2227</v>
      </c>
      <c r="G71" s="25">
        <v>2307</v>
      </c>
      <c r="H71" s="25">
        <v>2197</v>
      </c>
      <c r="I71" s="25">
        <v>2181</v>
      </c>
      <c r="J71" s="23">
        <f t="shared" ref="J71:M80" si="6">(F71/B71)</f>
        <v>13963.912672614979</v>
      </c>
      <c r="K71" s="23">
        <f t="shared" si="6"/>
        <v>12531.009551805995</v>
      </c>
      <c r="L71" s="23">
        <f t="shared" si="6"/>
        <v>11418.961673112994</v>
      </c>
      <c r="M71" s="23">
        <f t="shared" si="6"/>
        <v>10145.502109470632</v>
      </c>
      <c r="N71" s="7">
        <f>AVERAGE(J71:M75)</f>
        <v>13406.164943692196</v>
      </c>
      <c r="O71" s="7">
        <f>STDEV(J71:M75)</f>
        <v>3886.2530012381399</v>
      </c>
      <c r="P71" s="7" t="s">
        <v>104</v>
      </c>
      <c r="Q71" s="7" t="s">
        <v>115</v>
      </c>
      <c r="R71" s="34">
        <f>J71*0.57</f>
        <v>7959.4302233905373</v>
      </c>
      <c r="S71" s="34">
        <f>K71*0.57</f>
        <v>7142.6754445294164</v>
      </c>
      <c r="T71" s="34">
        <f>L71*0.57</f>
        <v>6508.8081536744057</v>
      </c>
      <c r="U71" s="34">
        <f>M71*0.57</f>
        <v>5782.9362023982594</v>
      </c>
      <c r="V71" s="7">
        <f>STDEV(R71:U75)</f>
        <v>2215.1642107057414</v>
      </c>
    </row>
    <row r="72" spans="1:22" ht="13">
      <c r="A72" s="23" t="s">
        <v>96</v>
      </c>
      <c r="B72" s="24">
        <v>0.20240655552627013</v>
      </c>
      <c r="C72" s="24">
        <v>0.29316460843714709</v>
      </c>
      <c r="D72" s="24">
        <v>0.33534191366010663</v>
      </c>
      <c r="E72" s="24">
        <v>0.32091230078617311</v>
      </c>
      <c r="F72" s="25">
        <v>3300</v>
      </c>
      <c r="G72" s="25">
        <v>3259</v>
      </c>
      <c r="H72" s="25">
        <v>3286</v>
      </c>
      <c r="I72" s="25">
        <v>3383</v>
      </c>
      <c r="J72" s="23">
        <f t="shared" si="6"/>
        <v>16303.819762259116</v>
      </c>
      <c r="K72" s="23">
        <f t="shared" si="6"/>
        <v>11116.621536868466</v>
      </c>
      <c r="L72" s="23">
        <f t="shared" si="6"/>
        <v>9798.9540410704503</v>
      </c>
      <c r="M72" s="23">
        <f t="shared" si="6"/>
        <v>10541.820901574367</v>
      </c>
      <c r="Q72" s="7">
        <f>N71*0.57</f>
        <v>7641.5140179045511</v>
      </c>
      <c r="R72" s="34">
        <f>J72*0.57</f>
        <v>9293.1772644876946</v>
      </c>
      <c r="S72" s="34">
        <f t="shared" ref="S72:S80" si="7">K72*0.57</f>
        <v>6336.4742760150248</v>
      </c>
      <c r="T72" s="34">
        <f t="shared" ref="T72:T80" si="8">L72*0.57</f>
        <v>5585.4038034101559</v>
      </c>
      <c r="U72" s="34">
        <f t="shared" ref="U72:U80" si="9">M72*0.57</f>
        <v>6008.8379138973887</v>
      </c>
    </row>
    <row r="73" spans="1:22" ht="13">
      <c r="A73" s="23" t="s">
        <v>97</v>
      </c>
      <c r="B73" s="24">
        <v>0.12821873500259484</v>
      </c>
      <c r="C73" s="24">
        <v>0.14511437197529634</v>
      </c>
      <c r="D73" s="24">
        <v>0.21161181943754673</v>
      </c>
      <c r="E73" s="24">
        <v>0.30869731429130298</v>
      </c>
      <c r="F73" s="25">
        <v>2716</v>
      </c>
      <c r="G73" s="25">
        <v>2423</v>
      </c>
      <c r="H73" s="25">
        <v>2528</v>
      </c>
      <c r="I73" s="25">
        <v>2611</v>
      </c>
      <c r="J73" s="23">
        <f t="shared" si="6"/>
        <v>21182.551831797708</v>
      </c>
      <c r="K73" s="23">
        <f t="shared" si="6"/>
        <v>16697.174559749888</v>
      </c>
      <c r="L73" s="23">
        <f t="shared" si="6"/>
        <v>11946.402647637042</v>
      </c>
      <c r="M73" s="23">
        <f t="shared" si="6"/>
        <v>8458.1234728078107</v>
      </c>
      <c r="R73" s="34">
        <f t="shared" ref="R73:R80" si="10">J73*0.57</f>
        <v>12074.054544124692</v>
      </c>
      <c r="S73" s="34">
        <f t="shared" si="7"/>
        <v>9517.3894990574354</v>
      </c>
      <c r="T73" s="34">
        <f t="shared" si="8"/>
        <v>6809.4495091531135</v>
      </c>
      <c r="U73" s="34">
        <f t="shared" si="9"/>
        <v>4821.1303795004515</v>
      </c>
    </row>
    <row r="74" spans="1:22" ht="13">
      <c r="A74" s="23" t="s">
        <v>98</v>
      </c>
      <c r="B74" s="24">
        <v>0.13894567948475142</v>
      </c>
      <c r="C74" s="24">
        <v>0.22908767495201865</v>
      </c>
      <c r="D74" s="24">
        <v>0.26382758226578568</v>
      </c>
      <c r="E74" s="24">
        <v>0.30148037484316159</v>
      </c>
      <c r="F74" s="25">
        <v>3235</v>
      </c>
      <c r="G74" s="25">
        <v>3490</v>
      </c>
      <c r="H74" s="25">
        <v>3244</v>
      </c>
      <c r="I74" s="25">
        <v>3110</v>
      </c>
      <c r="J74" s="23">
        <f t="shared" si="6"/>
        <v>23282.479973441885</v>
      </c>
      <c r="K74" s="23">
        <f t="shared" si="6"/>
        <v>15234.342051491702</v>
      </c>
      <c r="L74" s="23">
        <f t="shared" si="6"/>
        <v>12295.909215177977</v>
      </c>
      <c r="M74" s="23">
        <f t="shared" si="6"/>
        <v>10315.762681461132</v>
      </c>
      <c r="R74" s="34">
        <f t="shared" si="10"/>
        <v>13271.013584861874</v>
      </c>
      <c r="S74" s="34">
        <f t="shared" si="7"/>
        <v>8683.5749693502694</v>
      </c>
      <c r="T74" s="34">
        <f t="shared" si="8"/>
        <v>7008.668252651446</v>
      </c>
      <c r="U74" s="34">
        <f t="shared" si="9"/>
        <v>5879.9847284328453</v>
      </c>
    </row>
    <row r="75" spans="1:22" ht="13">
      <c r="A75" s="23" t="s">
        <v>99</v>
      </c>
      <c r="B75" s="24">
        <v>0.13838996414592419</v>
      </c>
      <c r="C75" s="24">
        <v>0.19853148769358819</v>
      </c>
      <c r="D75" s="24">
        <v>0.19874586347642884</v>
      </c>
      <c r="E75" s="24">
        <v>0.24721382254944599</v>
      </c>
      <c r="F75" s="25">
        <v>2352</v>
      </c>
      <c r="G75" s="25">
        <v>2622</v>
      </c>
      <c r="H75" s="25">
        <v>2582</v>
      </c>
      <c r="I75" s="25">
        <v>2397</v>
      </c>
      <c r="J75" s="23">
        <f t="shared" si="6"/>
        <v>16995.452051132495</v>
      </c>
      <c r="K75" s="23">
        <f t="shared" si="6"/>
        <v>13206.973011992801</v>
      </c>
      <c r="L75" s="23">
        <f t="shared" si="6"/>
        <v>12991.465355988272</v>
      </c>
      <c r="M75" s="23">
        <f t="shared" si="6"/>
        <v>9696.0597723882074</v>
      </c>
      <c r="R75" s="34">
        <f t="shared" si="10"/>
        <v>9687.4076691455211</v>
      </c>
      <c r="S75" s="34">
        <f t="shared" si="7"/>
        <v>7527.9746168358961</v>
      </c>
      <c r="T75" s="34">
        <f t="shared" si="8"/>
        <v>7405.1352529133146</v>
      </c>
      <c r="U75" s="34">
        <f t="shared" si="9"/>
        <v>5526.7540702612778</v>
      </c>
    </row>
    <row r="76" spans="1:22" ht="13">
      <c r="A76" s="26" t="s">
        <v>100</v>
      </c>
      <c r="B76" s="27">
        <v>0.17995733763132774</v>
      </c>
      <c r="C76" s="27">
        <v>0.25020350012595594</v>
      </c>
      <c r="D76" s="27">
        <v>0.27933995266206302</v>
      </c>
      <c r="E76" s="27">
        <v>0.28155830518143754</v>
      </c>
      <c r="F76" s="28">
        <v>7536</v>
      </c>
      <c r="G76" s="28">
        <v>7094</v>
      </c>
      <c r="H76" s="28">
        <v>7371</v>
      </c>
      <c r="I76" s="28">
        <v>7460</v>
      </c>
      <c r="J76" s="26">
        <f t="shared" si="6"/>
        <v>41876.591970029796</v>
      </c>
      <c r="K76" s="26">
        <f t="shared" si="6"/>
        <v>28352.920708258604</v>
      </c>
      <c r="L76" s="26">
        <f t="shared" si="6"/>
        <v>26387.202867887689</v>
      </c>
      <c r="M76" s="26">
        <f t="shared" si="6"/>
        <v>26495.400287314344</v>
      </c>
      <c r="N76" s="7">
        <f>AVERAGE(J76:M80)</f>
        <v>30127.407731579326</v>
      </c>
      <c r="O76" s="7">
        <f>STDEV(J76:M80)</f>
        <v>9261.7937413117161</v>
      </c>
      <c r="P76" s="7" t="s">
        <v>105</v>
      </c>
      <c r="Q76" s="7" t="s">
        <v>116</v>
      </c>
      <c r="R76" s="33">
        <f t="shared" si="10"/>
        <v>23869.657422916982</v>
      </c>
      <c r="S76" s="33">
        <f t="shared" si="7"/>
        <v>16161.164803707403</v>
      </c>
      <c r="T76" s="33">
        <f t="shared" si="8"/>
        <v>15040.705634695982</v>
      </c>
      <c r="U76" s="33">
        <f t="shared" si="9"/>
        <v>15102.378163769175</v>
      </c>
      <c r="V76" s="7">
        <f>STDEV(R76:U80)</f>
        <v>5279.22243254767</v>
      </c>
    </row>
    <row r="77" spans="1:22" ht="13">
      <c r="A77" s="26" t="s">
        <v>101</v>
      </c>
      <c r="B77" s="27">
        <v>0.22760919857713988</v>
      </c>
      <c r="C77" s="27">
        <v>0.21513353662338269</v>
      </c>
      <c r="D77" s="27">
        <v>0.25178921734795301</v>
      </c>
      <c r="E77" s="27">
        <v>0.25649451097495812</v>
      </c>
      <c r="F77" s="28">
        <v>5020</v>
      </c>
      <c r="G77" s="28">
        <v>4352</v>
      </c>
      <c r="H77" s="28">
        <v>4290</v>
      </c>
      <c r="I77" s="28">
        <v>3709</v>
      </c>
      <c r="J77" s="26">
        <f t="shared" si="6"/>
        <v>22055.347637009727</v>
      </c>
      <c r="K77" s="26">
        <f t="shared" si="6"/>
        <v>20229.296037738193</v>
      </c>
      <c r="L77" s="26">
        <f t="shared" si="6"/>
        <v>17038.060823992932</v>
      </c>
      <c r="M77" s="26">
        <f t="shared" si="6"/>
        <v>14460.348433585443</v>
      </c>
      <c r="Q77" s="7">
        <f>N76*0.57</f>
        <v>17172.622407000214</v>
      </c>
      <c r="R77" s="33">
        <f t="shared" si="10"/>
        <v>12571.548153095544</v>
      </c>
      <c r="S77" s="33">
        <f t="shared" si="7"/>
        <v>11530.698741510769</v>
      </c>
      <c r="T77" s="33">
        <f t="shared" si="8"/>
        <v>9711.6946696759696</v>
      </c>
      <c r="U77" s="33">
        <f t="shared" si="9"/>
        <v>8242.3986071437012</v>
      </c>
    </row>
    <row r="78" spans="1:22" ht="13">
      <c r="A78" s="26" t="s">
        <v>101</v>
      </c>
      <c r="B78" s="27">
        <v>0.17294678584649362</v>
      </c>
      <c r="C78" s="27">
        <v>0.2368375836961307</v>
      </c>
      <c r="D78" s="27">
        <v>0.27573066100740051</v>
      </c>
      <c r="E78" s="27">
        <v>0.30088841950340967</v>
      </c>
      <c r="F78" s="28">
        <v>6873</v>
      </c>
      <c r="G78" s="28">
        <v>7234</v>
      </c>
      <c r="H78" s="28">
        <v>6642</v>
      </c>
      <c r="I78" s="28">
        <v>6555</v>
      </c>
      <c r="J78" s="26">
        <f t="shared" si="6"/>
        <v>39740.547743399104</v>
      </c>
      <c r="K78" s="26">
        <f t="shared" si="6"/>
        <v>30544.138675563529</v>
      </c>
      <c r="L78" s="26">
        <f t="shared" si="6"/>
        <v>24088.724756735453</v>
      </c>
      <c r="M78" s="26">
        <f t="shared" si="6"/>
        <v>21785.484502256553</v>
      </c>
      <c r="R78" s="33">
        <f t="shared" si="10"/>
        <v>22652.112213737488</v>
      </c>
      <c r="S78" s="33">
        <f t="shared" si="7"/>
        <v>17410.15904507121</v>
      </c>
      <c r="T78" s="33">
        <f t="shared" si="8"/>
        <v>13730.573111339207</v>
      </c>
      <c r="U78" s="33">
        <f t="shared" si="9"/>
        <v>12417.726166286235</v>
      </c>
    </row>
    <row r="79" spans="1:22" ht="13">
      <c r="A79" s="26" t="s">
        <v>102</v>
      </c>
      <c r="B79" s="27">
        <v>0.12830378457230357</v>
      </c>
      <c r="C79" s="27">
        <v>0.14820313459029671</v>
      </c>
      <c r="D79" s="27">
        <v>0.15278558154926003</v>
      </c>
      <c r="E79" s="27">
        <v>0.18095218344289599</v>
      </c>
      <c r="F79" s="28">
        <v>6199</v>
      </c>
      <c r="G79" s="28">
        <v>5957</v>
      </c>
      <c r="H79" s="28">
        <v>5975</v>
      </c>
      <c r="I79" s="28">
        <v>6955</v>
      </c>
      <c r="J79" s="26">
        <f t="shared" si="6"/>
        <v>48315.020641551317</v>
      </c>
      <c r="K79" s="26">
        <f t="shared" si="6"/>
        <v>40194.831347312283</v>
      </c>
      <c r="L79" s="26">
        <f t="shared" si="6"/>
        <v>39107.093348815666</v>
      </c>
      <c r="M79" s="26">
        <f t="shared" si="6"/>
        <v>38435.568268203984</v>
      </c>
      <c r="R79" s="33">
        <f t="shared" si="10"/>
        <v>27539.561765684248</v>
      </c>
      <c r="S79" s="33">
        <f t="shared" si="7"/>
        <v>22911.053867967999</v>
      </c>
      <c r="T79" s="33">
        <f t="shared" si="8"/>
        <v>22291.043208824929</v>
      </c>
      <c r="U79" s="33">
        <f t="shared" si="9"/>
        <v>21908.27391287627</v>
      </c>
    </row>
    <row r="80" spans="1:22" ht="13">
      <c r="A80" s="26" t="s">
        <v>103</v>
      </c>
      <c r="B80" s="27">
        <v>0.19683063354160185</v>
      </c>
      <c r="C80" s="27">
        <v>0.20798102132773982</v>
      </c>
      <c r="D80" s="27">
        <v>0.23712399654460314</v>
      </c>
      <c r="E80" s="27">
        <v>0.2721861483562133</v>
      </c>
      <c r="F80" s="28">
        <v>7083</v>
      </c>
      <c r="G80" s="28">
        <v>6915</v>
      </c>
      <c r="H80" s="28">
        <v>7471</v>
      </c>
      <c r="I80" s="28">
        <v>6179</v>
      </c>
      <c r="J80" s="26">
        <f t="shared" si="6"/>
        <v>35985.252257509739</v>
      </c>
      <c r="K80" s="26">
        <f t="shared" si="6"/>
        <v>33248.225996078902</v>
      </c>
      <c r="L80" s="26">
        <f t="shared" si="6"/>
        <v>31506.722680404473</v>
      </c>
      <c r="M80" s="26">
        <f t="shared" si="6"/>
        <v>22701.375647938807</v>
      </c>
      <c r="R80" s="33">
        <f t="shared" si="10"/>
        <v>20511.593786780548</v>
      </c>
      <c r="S80" s="33">
        <f t="shared" si="7"/>
        <v>18951.488817764974</v>
      </c>
      <c r="T80" s="33">
        <f t="shared" si="8"/>
        <v>17958.83192783055</v>
      </c>
      <c r="U80" s="33">
        <f t="shared" si="9"/>
        <v>12939.784119325119</v>
      </c>
    </row>
    <row r="81" spans="1:15">
      <c r="A81" s="1" t="s">
        <v>51</v>
      </c>
      <c r="B81" s="2">
        <v>0.61437295107802958</v>
      </c>
      <c r="C81" s="2">
        <v>0.65865007618259241</v>
      </c>
      <c r="D81" s="2">
        <v>0.65415977648950407</v>
      </c>
      <c r="E81" s="2">
        <v>0.66332713106808028</v>
      </c>
      <c r="F81" s="3">
        <v>2609</v>
      </c>
      <c r="G81" s="3">
        <v>2732</v>
      </c>
      <c r="H81" s="3">
        <v>2793</v>
      </c>
      <c r="I81" s="3">
        <v>2749</v>
      </c>
      <c r="J81" s="7">
        <f t="shared" si="1"/>
        <v>4246.6062274096421</v>
      </c>
      <c r="K81" s="7">
        <f t="shared" si="2"/>
        <v>4147.8777560220442</v>
      </c>
      <c r="L81" s="7">
        <f t="shared" si="3"/>
        <v>4269.5991107683358</v>
      </c>
      <c r="M81" s="7">
        <f t="shared" si="4"/>
        <v>4144.2598549732129</v>
      </c>
      <c r="N81" s="7">
        <f>AVERAGE(J81:M96)</f>
        <v>4921.196609763062</v>
      </c>
      <c r="O81" s="7">
        <f>STDEV(J81:M96)</f>
        <v>796.29620139523706</v>
      </c>
    </row>
    <row r="82" spans="1:15">
      <c r="A82" s="1" t="s">
        <v>51</v>
      </c>
      <c r="B82" s="2">
        <v>0.59978701883401098</v>
      </c>
      <c r="C82" s="2">
        <v>0.6388111992003237</v>
      </c>
      <c r="D82" s="2">
        <v>0.67714296948667152</v>
      </c>
      <c r="E82" s="2">
        <v>0.69035178346637682</v>
      </c>
      <c r="F82" s="3">
        <v>2812</v>
      </c>
      <c r="G82" s="3">
        <v>2872</v>
      </c>
      <c r="H82" s="3">
        <v>2738</v>
      </c>
      <c r="I82" s="3">
        <v>2768</v>
      </c>
      <c r="J82" s="7">
        <f t="shared" ref="J82:J96" si="11">F82/B82</f>
        <v>4688.3308769611958</v>
      </c>
      <c r="K82" s="7">
        <f t="shared" si="2"/>
        <v>4495.8510489409473</v>
      </c>
      <c r="L82" s="7">
        <f t="shared" si="3"/>
        <v>4043.4592447672057</v>
      </c>
      <c r="M82" s="7">
        <f t="shared" si="4"/>
        <v>4009.5500095638035</v>
      </c>
    </row>
    <row r="83" spans="1:15">
      <c r="A83" s="1" t="s">
        <v>51</v>
      </c>
      <c r="B83" s="2">
        <v>0.41971589473800819</v>
      </c>
      <c r="C83" s="2">
        <v>0.44763044147703279</v>
      </c>
      <c r="D83" s="2">
        <v>0.49694728870637167</v>
      </c>
      <c r="E83" s="2">
        <v>0.5144965072472415</v>
      </c>
      <c r="F83" s="3">
        <v>2421</v>
      </c>
      <c r="G83" s="3">
        <v>2343</v>
      </c>
      <c r="H83" s="3">
        <v>2275</v>
      </c>
      <c r="I83" s="3">
        <v>2324</v>
      </c>
      <c r="J83" s="7">
        <f t="shared" si="11"/>
        <v>5768.1875534192432</v>
      </c>
      <c r="K83" s="7">
        <f t="shared" si="2"/>
        <v>5234.2284681731498</v>
      </c>
      <c r="L83" s="7">
        <f t="shared" si="3"/>
        <v>4577.950321294973</v>
      </c>
      <c r="M83" s="7">
        <f t="shared" si="4"/>
        <v>4517.0374672401822</v>
      </c>
    </row>
    <row r="84" spans="1:15">
      <c r="A84" s="1" t="s">
        <v>51</v>
      </c>
      <c r="B84" s="2">
        <v>0.36510077291026233</v>
      </c>
      <c r="C84" s="2">
        <v>0.31566375971443039</v>
      </c>
      <c r="D84" s="2">
        <v>0.26354311565905653</v>
      </c>
      <c r="E84" s="2">
        <v>0.24785071962117944</v>
      </c>
      <c r="F84" s="3">
        <v>1887</v>
      </c>
      <c r="G84" s="3">
        <v>1968</v>
      </c>
      <c r="H84" s="3">
        <v>1964</v>
      </c>
      <c r="I84" s="3">
        <v>1798</v>
      </c>
      <c r="J84" s="7">
        <f t="shared" si="11"/>
        <v>5168.4360593336878</v>
      </c>
      <c r="K84" s="7">
        <f t="shared" si="2"/>
        <v>6234.4819113235508</v>
      </c>
      <c r="L84" s="7">
        <f t="shared" si="3"/>
        <v>7452.2910419743612</v>
      </c>
      <c r="M84" s="7">
        <f t="shared" si="4"/>
        <v>7254.3666717938249</v>
      </c>
    </row>
    <row r="85" spans="1:15">
      <c r="A85" s="1" t="s">
        <v>52</v>
      </c>
      <c r="B85" s="2">
        <v>0.61611412122039388</v>
      </c>
      <c r="C85" s="2">
        <v>0.64296740979193223</v>
      </c>
      <c r="D85" s="2">
        <v>0.67471783767750293</v>
      </c>
      <c r="E85" s="2">
        <v>0.6636190964084081</v>
      </c>
      <c r="F85" s="3">
        <v>3084</v>
      </c>
      <c r="G85" s="3">
        <v>3142</v>
      </c>
      <c r="H85" s="3">
        <v>3206</v>
      </c>
      <c r="I85" s="3">
        <v>3193</v>
      </c>
      <c r="J85" s="7">
        <f t="shared" si="11"/>
        <v>5005.5661666887909</v>
      </c>
      <c r="K85" s="7">
        <f t="shared" si="2"/>
        <v>4886.7173547983848</v>
      </c>
      <c r="L85" s="7">
        <f t="shared" si="3"/>
        <v>4751.6158918157762</v>
      </c>
      <c r="M85" s="7">
        <f t="shared" si="4"/>
        <v>4811.4950538357416</v>
      </c>
    </row>
    <row r="86" spans="1:15">
      <c r="A86" s="1" t="s">
        <v>52</v>
      </c>
      <c r="B86" s="2">
        <v>0.59978701883401098</v>
      </c>
      <c r="C86" s="2">
        <v>0.66908383012636186</v>
      </c>
      <c r="D86" s="2">
        <v>0.66712042177232689</v>
      </c>
      <c r="E86" s="2">
        <v>0.68773631262582913</v>
      </c>
      <c r="F86" s="3">
        <v>3176</v>
      </c>
      <c r="G86" s="3">
        <v>3285</v>
      </c>
      <c r="H86" s="3">
        <v>3359</v>
      </c>
      <c r="I86" s="3">
        <v>3394</v>
      </c>
      <c r="J86" s="7">
        <f t="shared" si="11"/>
        <v>5295.2129677200419</v>
      </c>
      <c r="K86" s="7">
        <f t="shared" si="2"/>
        <v>4909.6986836157757</v>
      </c>
      <c r="L86" s="7">
        <f t="shared" si="3"/>
        <v>5035.072964902206</v>
      </c>
      <c r="M86" s="7">
        <f t="shared" si="4"/>
        <v>4935.030967088901</v>
      </c>
    </row>
    <row r="87" spans="1:15">
      <c r="A87" s="1" t="s">
        <v>52</v>
      </c>
      <c r="B87" s="2">
        <v>0.43044155997284489</v>
      </c>
      <c r="C87" s="2">
        <v>0.39809556433586368</v>
      </c>
      <c r="D87" s="2">
        <v>0.41065289923893633</v>
      </c>
      <c r="E87" s="2">
        <v>0.41435941832086753</v>
      </c>
      <c r="F87" s="3">
        <v>2214</v>
      </c>
      <c r="G87" s="3">
        <v>2244</v>
      </c>
      <c r="H87" s="3">
        <v>2153</v>
      </c>
      <c r="I87" s="3">
        <v>2149</v>
      </c>
      <c r="J87" s="7">
        <f t="shared" si="11"/>
        <v>5143.5553763434782</v>
      </c>
      <c r="K87" s="7">
        <f t="shared" si="2"/>
        <v>5636.8374858524949</v>
      </c>
      <c r="L87" s="7">
        <f t="shared" si="3"/>
        <v>5242.8705702313518</v>
      </c>
      <c r="M87" s="7">
        <f t="shared" si="4"/>
        <v>5186.3187005824948</v>
      </c>
    </row>
    <row r="88" spans="1:15">
      <c r="A88" s="1" t="s">
        <v>52</v>
      </c>
      <c r="B88" s="2">
        <v>0.40092624938742027</v>
      </c>
      <c r="C88" s="2">
        <v>0.40325650718750422</v>
      </c>
      <c r="D88" s="2">
        <v>0.3844243050276368</v>
      </c>
      <c r="E88" s="2">
        <v>0.35458822340976437</v>
      </c>
      <c r="F88" s="3">
        <v>2141</v>
      </c>
      <c r="G88" s="3">
        <v>2083</v>
      </c>
      <c r="H88" s="3">
        <v>2047</v>
      </c>
      <c r="I88" s="3">
        <v>2015</v>
      </c>
      <c r="J88" s="7">
        <f t="shared" si="11"/>
        <v>5340.1342597828352</v>
      </c>
      <c r="K88" s="7">
        <f t="shared" si="2"/>
        <v>5165.4467141219793</v>
      </c>
      <c r="L88" s="7">
        <f t="shared" si="3"/>
        <v>5324.8454200960014</v>
      </c>
      <c r="M88" s="7">
        <f t="shared" si="4"/>
        <v>5682.6478347856846</v>
      </c>
    </row>
    <row r="89" spans="1:15">
      <c r="A89" s="1" t="s">
        <v>53</v>
      </c>
      <c r="B89" s="2">
        <v>0.6786860401893029</v>
      </c>
      <c r="C89" s="2">
        <v>0.7554440603509387</v>
      </c>
      <c r="D89" s="2">
        <v>0.7869647597515983</v>
      </c>
      <c r="E89" s="2">
        <v>0.81469210637146683</v>
      </c>
      <c r="F89" s="3">
        <v>3028</v>
      </c>
      <c r="G89" s="3">
        <v>2843</v>
      </c>
      <c r="H89" s="3">
        <v>2972</v>
      </c>
      <c r="I89" s="3">
        <v>3040</v>
      </c>
      <c r="J89" s="7">
        <f t="shared" si="11"/>
        <v>4461.5622256727329</v>
      </c>
      <c r="K89" s="7">
        <f t="shared" si="2"/>
        <v>3763.3494645246069</v>
      </c>
      <c r="L89" s="7">
        <f t="shared" si="3"/>
        <v>3776.5350521389264</v>
      </c>
      <c r="M89" s="7">
        <f t="shared" si="4"/>
        <v>3731.4710382303401</v>
      </c>
    </row>
    <row r="90" spans="1:15">
      <c r="A90" s="1" t="s">
        <v>53</v>
      </c>
      <c r="B90" s="2">
        <v>0.65992959519301087</v>
      </c>
      <c r="C90" s="2">
        <v>0.67507424930855908</v>
      </c>
      <c r="D90" s="2">
        <v>0.70624490753612557</v>
      </c>
      <c r="E90" s="2">
        <v>0.7015766851616756</v>
      </c>
      <c r="F90" s="3">
        <v>2979</v>
      </c>
      <c r="G90" s="3">
        <v>3030</v>
      </c>
      <c r="H90" s="3">
        <v>2984</v>
      </c>
      <c r="I90" s="3">
        <v>3157</v>
      </c>
      <c r="J90" s="7">
        <f t="shared" si="11"/>
        <v>4514.1179024237063</v>
      </c>
      <c r="K90" s="7">
        <f t="shared" si="2"/>
        <v>4488.3951700179059</v>
      </c>
      <c r="L90" s="7">
        <f t="shared" si="3"/>
        <v>4225.1632091908059</v>
      </c>
      <c r="M90" s="7">
        <f t="shared" si="4"/>
        <v>4499.864472081882</v>
      </c>
    </row>
    <row r="91" spans="1:15">
      <c r="A91" s="1" t="s">
        <v>53</v>
      </c>
      <c r="B91" s="2">
        <v>0.47252799868965328</v>
      </c>
      <c r="C91" s="2">
        <v>0.52858505142121348</v>
      </c>
      <c r="D91" s="2">
        <v>0.58264613996750647</v>
      </c>
      <c r="E91" s="2">
        <v>0.61131329972312376</v>
      </c>
      <c r="F91" s="3">
        <v>2196</v>
      </c>
      <c r="G91" s="3">
        <v>2184</v>
      </c>
      <c r="H91" s="3">
        <v>2145</v>
      </c>
      <c r="I91" s="3">
        <v>2142</v>
      </c>
      <c r="J91" s="7">
        <f t="shared" si="11"/>
        <v>4647.3436623642019</v>
      </c>
      <c r="K91" s="7">
        <f t="shared" si="2"/>
        <v>4131.7854035558721</v>
      </c>
      <c r="L91" s="7">
        <f t="shared" si="3"/>
        <v>3681.4798088589832</v>
      </c>
      <c r="M91" s="7">
        <f t="shared" si="4"/>
        <v>3503.9316189753363</v>
      </c>
    </row>
    <row r="92" spans="1:15">
      <c r="A92" s="1" t="s">
        <v>53</v>
      </c>
      <c r="B92" s="2">
        <v>0.36022199472178273</v>
      </c>
      <c r="C92" s="2">
        <v>0.31918763980765447</v>
      </c>
      <c r="D92" s="2">
        <v>0.26429859399575911</v>
      </c>
      <c r="E92" s="2">
        <v>0.2268953187696329</v>
      </c>
      <c r="F92" s="3">
        <v>1585</v>
      </c>
      <c r="G92" s="3">
        <v>1592</v>
      </c>
      <c r="H92" s="3">
        <v>1734</v>
      </c>
      <c r="I92" s="3">
        <v>1628</v>
      </c>
      <c r="J92" s="7">
        <f t="shared" si="11"/>
        <v>4400.0644692009264</v>
      </c>
      <c r="K92" s="7">
        <f t="shared" si="2"/>
        <v>4987.6618059501125</v>
      </c>
      <c r="L92" s="7">
        <f t="shared" si="3"/>
        <v>6560.7613486881564</v>
      </c>
      <c r="M92" s="7">
        <f t="shared" si="4"/>
        <v>7175.1149773738189</v>
      </c>
    </row>
    <row r="93" spans="1:15">
      <c r="A93" s="1" t="s">
        <v>46</v>
      </c>
      <c r="B93" s="2">
        <v>0.5219407817324262</v>
      </c>
      <c r="C93" s="2">
        <v>0.5252077822140202</v>
      </c>
      <c r="D93" s="2">
        <v>0.5274534336869553</v>
      </c>
      <c r="E93" s="2">
        <v>0.53400336239429047</v>
      </c>
      <c r="F93" s="3">
        <v>2498</v>
      </c>
      <c r="G93" s="3">
        <v>2460</v>
      </c>
      <c r="H93" s="3">
        <v>2458</v>
      </c>
      <c r="I93" s="3">
        <v>2543</v>
      </c>
      <c r="J93" s="7">
        <f t="shared" si="11"/>
        <v>4785.9835587260241</v>
      </c>
      <c r="K93" s="7">
        <f t="shared" si="2"/>
        <v>4683.8605277892839</v>
      </c>
      <c r="L93" s="7">
        <f t="shared" si="3"/>
        <v>4660.1270235711991</v>
      </c>
      <c r="M93" s="7">
        <f t="shared" si="4"/>
        <v>4762.1422992507914</v>
      </c>
    </row>
    <row r="94" spans="1:15">
      <c r="A94" s="1" t="s">
        <v>46</v>
      </c>
      <c r="B94" s="2">
        <v>0.49608101584258685</v>
      </c>
      <c r="C94" s="2">
        <v>0.54085193127695741</v>
      </c>
      <c r="D94" s="2">
        <v>0.54796895529591505</v>
      </c>
      <c r="E94" s="2">
        <v>0.56770316210883776</v>
      </c>
      <c r="F94" s="3">
        <v>2921</v>
      </c>
      <c r="G94" s="3">
        <v>2935</v>
      </c>
      <c r="H94" s="3">
        <v>2946</v>
      </c>
      <c r="I94" s="3">
        <v>2896</v>
      </c>
      <c r="J94" s="7">
        <f t="shared" si="11"/>
        <v>5888.1511420845673</v>
      </c>
      <c r="K94" s="7">
        <f t="shared" si="2"/>
        <v>5426.6238692546267</v>
      </c>
      <c r="L94" s="7">
        <f t="shared" si="3"/>
        <v>5376.2169763962202</v>
      </c>
      <c r="M94" s="7">
        <f t="shared" si="4"/>
        <v>5101.2574762526874</v>
      </c>
    </row>
    <row r="95" spans="1:15">
      <c r="A95" s="1" t="s">
        <v>46</v>
      </c>
      <c r="B95" s="2">
        <v>0.56897673727496878</v>
      </c>
      <c r="C95" s="2">
        <v>0.55659895039149854</v>
      </c>
      <c r="D95" s="2">
        <v>0.53571702708979496</v>
      </c>
      <c r="E95" s="2">
        <v>0.54480256323134701</v>
      </c>
      <c r="F95" s="3">
        <v>2627</v>
      </c>
      <c r="G95" s="3">
        <v>2648</v>
      </c>
      <c r="H95" s="3">
        <v>2576</v>
      </c>
      <c r="I95" s="3">
        <v>2660</v>
      </c>
      <c r="J95" s="7">
        <f t="shared" si="11"/>
        <v>4617.0604664465436</v>
      </c>
      <c r="K95" s="7">
        <f t="shared" si="2"/>
        <v>4757.4649541424023</v>
      </c>
      <c r="L95" s="7">
        <f t="shared" si="3"/>
        <v>4808.5087270676204</v>
      </c>
      <c r="M95" s="7">
        <f t="shared" si="4"/>
        <v>4882.5027258002228</v>
      </c>
    </row>
    <row r="96" spans="1:15">
      <c r="A96" s="1" t="s">
        <v>46</v>
      </c>
      <c r="B96" s="2">
        <v>0.51241067397695617</v>
      </c>
      <c r="C96" s="2">
        <v>0.5180988391052701</v>
      </c>
      <c r="D96" s="2">
        <v>0.49780292687045979</v>
      </c>
      <c r="E96" s="2">
        <v>0.50415213248445301</v>
      </c>
      <c r="F96" s="3">
        <v>2510</v>
      </c>
      <c r="G96" s="3">
        <v>2593</v>
      </c>
      <c r="H96" s="3">
        <v>2569</v>
      </c>
      <c r="I96" s="3">
        <v>2515</v>
      </c>
      <c r="J96" s="7">
        <f t="shared" si="11"/>
        <v>4898.4147432355758</v>
      </c>
      <c r="K96" s="7">
        <f t="shared" si="2"/>
        <v>5004.8365375185494</v>
      </c>
      <c r="L96" s="7">
        <f t="shared" si="3"/>
        <v>5160.6767685167006</v>
      </c>
      <c r="M96" s="7">
        <f t="shared" si="4"/>
        <v>4988.5735633133663</v>
      </c>
    </row>
    <row r="99" spans="5:11">
      <c r="E99" s="7" t="s">
        <v>54</v>
      </c>
      <c r="I99" s="2"/>
      <c r="J99" s="2" t="s">
        <v>56</v>
      </c>
    </row>
    <row r="100" spans="5:11">
      <c r="E100" s="7" t="s">
        <v>29</v>
      </c>
      <c r="F100" s="7">
        <v>2799</v>
      </c>
      <c r="G100" s="7">
        <v>357</v>
      </c>
      <c r="I100" s="2" t="s">
        <v>57</v>
      </c>
      <c r="J100" s="2"/>
      <c r="K100" s="7">
        <f>TTEST(J2:M9,J10:M24,2,2)</f>
        <v>4.0874372949163398E-17</v>
      </c>
    </row>
    <row r="101" spans="5:11">
      <c r="E101" s="7" t="s">
        <v>30</v>
      </c>
      <c r="F101" s="7">
        <v>6214</v>
      </c>
      <c r="G101" s="7">
        <v>1833</v>
      </c>
      <c r="I101" s="7" t="s">
        <v>58</v>
      </c>
      <c r="K101" s="7">
        <f>TTEST(J2:M9,J31:M46,2,2)</f>
        <v>4.8600942874790862E-39</v>
      </c>
    </row>
    <row r="102" spans="5:11">
      <c r="E102" s="7" t="s">
        <v>31</v>
      </c>
      <c r="F102" s="7">
        <v>17108</v>
      </c>
      <c r="G102" s="7">
        <v>6518</v>
      </c>
      <c r="I102" s="7" t="s">
        <v>59</v>
      </c>
      <c r="K102" s="7">
        <f>TTEST(J2:M9,J47:M81,2,2)</f>
        <v>5.7765358033693109E-4</v>
      </c>
    </row>
    <row r="103" spans="5:11">
      <c r="E103" s="7" t="s">
        <v>55</v>
      </c>
      <c r="F103" s="7">
        <v>3897</v>
      </c>
      <c r="G103" s="7">
        <v>798</v>
      </c>
      <c r="I103" s="7" t="s">
        <v>60</v>
      </c>
      <c r="K103" s="7">
        <f>TTEST(J2:M9,J82:M96,2,2)</f>
        <v>2.1353267137372086E-25</v>
      </c>
    </row>
    <row r="104" spans="5:11">
      <c r="E104" s="7" t="s">
        <v>33</v>
      </c>
      <c r="F104" s="7">
        <v>4921</v>
      </c>
      <c r="G104" s="7">
        <v>796</v>
      </c>
      <c r="I104" s="7" t="s">
        <v>61</v>
      </c>
      <c r="K104" s="7">
        <f>TTEST(J10:M24,J31:M46,2,2)</f>
        <v>1.60549884377269E-40</v>
      </c>
    </row>
    <row r="105" spans="5:11">
      <c r="I105" s="7" t="s">
        <v>62</v>
      </c>
      <c r="K105" s="7">
        <f>TTEST(J10:M24,J47:M81,2,2)</f>
        <v>3.2795486058924517E-2</v>
      </c>
    </row>
    <row r="106" spans="5:11">
      <c r="I106" s="7" t="s">
        <v>63</v>
      </c>
      <c r="K106" s="10">
        <f>TTEST(J10:M24,J82:L96,2,2)</f>
        <v>3.1185340177801266E-5</v>
      </c>
    </row>
    <row r="107" spans="5:11">
      <c r="I107" s="7" t="s">
        <v>64</v>
      </c>
      <c r="K107" s="7">
        <f>TTEST(J31:M46,J47:M81,2,2)</f>
        <v>1.5231761636689524E-7</v>
      </c>
    </row>
    <row r="108" spans="5:11">
      <c r="I108" s="7" t="s">
        <v>65</v>
      </c>
      <c r="K108" s="7">
        <f>TTEST(J31:M46,J82:M96,2,2)</f>
        <v>8.1727256264513204E-50</v>
      </c>
    </row>
    <row r="109" spans="5:11">
      <c r="I109" s="7" t="s">
        <v>66</v>
      </c>
      <c r="K109" s="7">
        <f>TTEST(J47:M81,J82:M96,2,2)</f>
        <v>2.0476027391931341E-3</v>
      </c>
    </row>
    <row r="115" spans="1:97">
      <c r="A115" s="1" t="s">
        <v>34</v>
      </c>
      <c r="B115" s="7">
        <v>2332.4558273237749</v>
      </c>
      <c r="C115" s="7">
        <v>2287.6316852792584</v>
      </c>
      <c r="D115" s="7">
        <v>2555.3123765117512</v>
      </c>
      <c r="E115" s="7">
        <v>2852.2527020320804</v>
      </c>
      <c r="F115" s="7">
        <v>2585.144468594885</v>
      </c>
      <c r="G115" s="7">
        <v>2576.4837899868439</v>
      </c>
      <c r="H115" s="7">
        <v>2844.3963133871298</v>
      </c>
      <c r="I115" s="7">
        <v>2764.3251926887142</v>
      </c>
      <c r="J115" s="7">
        <v>2568.1025776143647</v>
      </c>
      <c r="K115" s="7">
        <v>2490.6631133631672</v>
      </c>
      <c r="L115" s="7">
        <v>2543.6859633295539</v>
      </c>
      <c r="M115" s="7">
        <v>2526.1276686472997</v>
      </c>
      <c r="N115" s="7">
        <v>2671.3435743525438</v>
      </c>
      <c r="O115" s="7">
        <v>2950.4276043466443</v>
      </c>
      <c r="P115" s="7">
        <v>3055.5539476934796</v>
      </c>
      <c r="Q115" s="7">
        <v>3021.8606153118553</v>
      </c>
      <c r="R115" s="7">
        <v>2424.1433429438075</v>
      </c>
      <c r="S115" s="7">
        <v>2334.7447866200037</v>
      </c>
      <c r="T115" s="7">
        <v>2268.9214687554054</v>
      </c>
      <c r="U115" s="7">
        <v>2437.5358323825235</v>
      </c>
      <c r="V115" s="7">
        <v>3542.7424311454542</v>
      </c>
      <c r="W115" s="7">
        <v>3334.5531206211194</v>
      </c>
      <c r="X115" s="7">
        <v>3344.2876750186138</v>
      </c>
      <c r="Y115" s="7">
        <v>3164.0096354475741</v>
      </c>
      <c r="Z115" s="7">
        <v>3173.2812099005332</v>
      </c>
      <c r="AA115" s="7">
        <v>3193.5434343317888</v>
      </c>
      <c r="AB115" s="7">
        <v>3320.9505117965873</v>
      </c>
      <c r="AC115" s="7">
        <v>3216.837322536976</v>
      </c>
      <c r="AD115" s="7">
        <v>2689.5671383020003</v>
      </c>
      <c r="AE115" s="7">
        <v>2714.6902972361449</v>
      </c>
      <c r="AF115" s="7">
        <v>2725.9134450291272</v>
      </c>
      <c r="AG115" s="7">
        <v>3064.096983484149</v>
      </c>
    </row>
    <row r="116" spans="1:97">
      <c r="A116" s="1" t="s">
        <v>35</v>
      </c>
      <c r="B116" s="7">
        <v>5849.4504683369296</v>
      </c>
      <c r="C116" s="7">
        <v>5844.3995926423477</v>
      </c>
      <c r="D116" s="7">
        <v>5660.1112157779144</v>
      </c>
      <c r="E116" s="7">
        <v>5889.8081201683863</v>
      </c>
      <c r="F116" s="7">
        <v>9193.0273406228171</v>
      </c>
      <c r="G116" s="7">
        <v>6736.9314879361873</v>
      </c>
      <c r="H116" s="7">
        <v>6013.4861985149173</v>
      </c>
      <c r="I116" s="7">
        <v>6918.1473374394809</v>
      </c>
      <c r="J116" s="7">
        <v>5401.8682070707182</v>
      </c>
      <c r="K116" s="7">
        <v>5225.5820034371391</v>
      </c>
      <c r="L116" s="7">
        <v>5078.3252256752057</v>
      </c>
      <c r="M116" s="7">
        <v>4893.9710335623959</v>
      </c>
      <c r="N116" s="7">
        <v>6207.8331721436316</v>
      </c>
      <c r="O116" s="7">
        <v>5181.1649546069502</v>
      </c>
      <c r="P116" s="7">
        <v>10116.518903876584</v>
      </c>
      <c r="Q116" s="7">
        <v>16457.647065868212</v>
      </c>
      <c r="R116" s="7">
        <v>5206.7499357288771</v>
      </c>
      <c r="S116" s="7">
        <v>4038.9052894467472</v>
      </c>
      <c r="T116" s="7">
        <v>4131.3899627341261</v>
      </c>
      <c r="U116" s="7">
        <v>5475.7354720852309</v>
      </c>
      <c r="V116" s="7">
        <v>5362.3314884605825</v>
      </c>
      <c r="W116" s="7">
        <v>5006.673871941749</v>
      </c>
      <c r="X116" s="7">
        <v>5418.5585970546881</v>
      </c>
      <c r="Y116" s="7">
        <v>5330.1705813594126</v>
      </c>
      <c r="Z116" s="7">
        <v>4960.7886414322102</v>
      </c>
      <c r="AA116" s="7">
        <v>4551.4940969902736</v>
      </c>
      <c r="AB116" s="7">
        <v>4743.2111692470025</v>
      </c>
      <c r="AC116" s="7">
        <v>4728.8987433912989</v>
      </c>
      <c r="AD116" s="7">
        <v>6770.0216894015766</v>
      </c>
      <c r="AE116" s="7">
        <v>5479.823326249264</v>
      </c>
      <c r="AF116" s="7">
        <v>5661.3333279336566</v>
      </c>
      <c r="AG116" s="7">
        <v>6428.0963089667284</v>
      </c>
      <c r="AH116" s="7">
        <v>6362.9402528721075</v>
      </c>
      <c r="AI116" s="7">
        <v>5806.3380149397572</v>
      </c>
      <c r="AJ116" s="7">
        <v>5361.7792919214226</v>
      </c>
      <c r="AK116" s="7">
        <v>5638.7155164699589</v>
      </c>
      <c r="AL116" s="7">
        <v>6622.5891764382914</v>
      </c>
      <c r="AM116" s="7">
        <v>6113.8486500838953</v>
      </c>
      <c r="AN116" s="7">
        <v>6292.2217897686851</v>
      </c>
      <c r="AO116" s="7">
        <v>5977.8145554630337</v>
      </c>
      <c r="AP116" s="7">
        <v>5529.0652022976101</v>
      </c>
      <c r="AQ116" s="7">
        <v>5550.4760754710223</v>
      </c>
      <c r="AR116" s="7">
        <v>5637.0051039126765</v>
      </c>
      <c r="AS116" s="7">
        <v>5470.8699326455089</v>
      </c>
      <c r="AT116" s="7">
        <v>6967.9640270483769</v>
      </c>
      <c r="AU116" s="7">
        <v>5397.8276142689829</v>
      </c>
      <c r="AV116" s="7">
        <v>4621.8608110373834</v>
      </c>
      <c r="AW116" s="7">
        <v>4876.3177226879834</v>
      </c>
      <c r="AX116" s="7">
        <v>9493.2087943853421</v>
      </c>
      <c r="AY116" s="7">
        <v>8085.4380483779642</v>
      </c>
      <c r="AZ116" s="7">
        <v>6716.0248923624367</v>
      </c>
      <c r="BA116" s="7">
        <v>6560.1803804080146</v>
      </c>
      <c r="BB116" s="7">
        <v>6396.8086975689494</v>
      </c>
      <c r="BC116" s="7">
        <v>6067.6735724060063</v>
      </c>
      <c r="BD116" s="7">
        <v>6190.0057200102938</v>
      </c>
      <c r="BE116" s="7">
        <v>5788.7573540452586</v>
      </c>
      <c r="BF116" s="7">
        <v>9330.4040862421007</v>
      </c>
      <c r="BG116" s="7">
        <v>7964.0589475122542</v>
      </c>
      <c r="BH116" s="7">
        <v>7237.4056021804272</v>
      </c>
      <c r="BI116" s="7">
        <v>6858.5955857037088</v>
      </c>
    </row>
    <row r="117" spans="1:97">
      <c r="A117" s="1" t="s">
        <v>47</v>
      </c>
      <c r="B117" s="7">
        <v>14253.620901866343</v>
      </c>
      <c r="C117" s="7">
        <v>14096.980107481657</v>
      </c>
      <c r="D117" s="7">
        <v>13328.494411082074</v>
      </c>
      <c r="E117" s="7">
        <v>13459.356766004028</v>
      </c>
      <c r="F117" s="7">
        <v>17302.291568502445</v>
      </c>
      <c r="G117" s="7">
        <v>17806.617404271565</v>
      </c>
      <c r="H117" s="7">
        <v>17829.690176857755</v>
      </c>
      <c r="I117" s="7">
        <v>16604.317345490639</v>
      </c>
      <c r="J117" s="7">
        <v>17364.056464338752</v>
      </c>
      <c r="K117" s="7">
        <v>18654.912293759669</v>
      </c>
      <c r="L117" s="7">
        <v>18573.896272004451</v>
      </c>
      <c r="M117" s="7">
        <v>17590.963369116056</v>
      </c>
      <c r="N117" s="7">
        <v>28227.912477763555</v>
      </c>
      <c r="O117" s="7">
        <v>23187.260534415098</v>
      </c>
      <c r="P117" s="7">
        <v>21502.510698869246</v>
      </c>
      <c r="Q117" s="7">
        <v>25293.374160714578</v>
      </c>
      <c r="R117" s="7">
        <v>11535.331480108372</v>
      </c>
      <c r="S117" s="7">
        <v>12512.051128997922</v>
      </c>
      <c r="T117" s="7">
        <v>15009.470846347756</v>
      </c>
      <c r="U117" s="7">
        <v>16324.583347652744</v>
      </c>
      <c r="V117" s="7">
        <v>11625.163187745979</v>
      </c>
      <c r="W117" s="7">
        <v>11908.37565487443</v>
      </c>
      <c r="X117" s="7">
        <v>13237.804888986473</v>
      </c>
      <c r="Y117" s="7">
        <v>14212.288838150165</v>
      </c>
      <c r="Z117" s="7">
        <v>14260.956500516419</v>
      </c>
      <c r="AA117" s="7">
        <v>14306.494469129462</v>
      </c>
      <c r="AB117" s="7">
        <v>14571.661002535302</v>
      </c>
      <c r="AC117" s="7">
        <v>14012.5320121391</v>
      </c>
      <c r="AD117" s="7">
        <v>13118.609650029699</v>
      </c>
      <c r="AE117" s="7">
        <v>13532.645410798455</v>
      </c>
      <c r="AF117" s="7">
        <v>13624.925952388596</v>
      </c>
      <c r="AG117" s="7">
        <v>14943.526989092983</v>
      </c>
      <c r="AH117" s="7">
        <v>19792.467047803013</v>
      </c>
      <c r="AI117" s="7">
        <v>17339.326187126819</v>
      </c>
      <c r="AJ117" s="7">
        <v>16423.413425403782</v>
      </c>
      <c r="AK117" s="7">
        <v>15976.646546229334</v>
      </c>
      <c r="AL117" s="7">
        <v>17253.897041978431</v>
      </c>
      <c r="AM117" s="7">
        <v>16663.22280940706</v>
      </c>
      <c r="AN117" s="7">
        <v>16581.724619093744</v>
      </c>
      <c r="AO117" s="7">
        <v>17565.944606119603</v>
      </c>
      <c r="AP117" s="7">
        <v>17470.098056888837</v>
      </c>
      <c r="AQ117" s="7">
        <v>17398.847516959013</v>
      </c>
      <c r="AR117" s="7">
        <v>19004.858101588536</v>
      </c>
      <c r="AS117" s="7">
        <v>19483.195818465578</v>
      </c>
      <c r="AT117" s="7">
        <v>20943.973797567218</v>
      </c>
      <c r="AU117" s="7">
        <v>18491.817319974369</v>
      </c>
      <c r="AV117" s="7">
        <v>18260.390506099793</v>
      </c>
      <c r="AW117" s="7">
        <v>18631.707476536398</v>
      </c>
      <c r="AX117" s="7">
        <v>11715.649018012353</v>
      </c>
      <c r="AY117" s="7">
        <v>11825.034483785977</v>
      </c>
      <c r="AZ117" s="7">
        <v>15133.113444367802</v>
      </c>
      <c r="BA117" s="7">
        <v>19913.23839151772</v>
      </c>
      <c r="BB117" s="7">
        <v>15978.298860026061</v>
      </c>
      <c r="BC117" s="7">
        <v>14392.029369030759</v>
      </c>
      <c r="BD117" s="7">
        <v>13591.564630907351</v>
      </c>
      <c r="BE117" s="7">
        <v>13581.650996437616</v>
      </c>
      <c r="BF117" s="7">
        <v>15007.032889557806</v>
      </c>
      <c r="BG117" s="7">
        <v>13866.300303204514</v>
      </c>
      <c r="BH117" s="7">
        <v>13362.251920898385</v>
      </c>
      <c r="BI117" s="7">
        <v>13181.037805571483</v>
      </c>
    </row>
    <row r="118" spans="1:97" ht="11.25" customHeight="1">
      <c r="A118" s="1" t="s">
        <v>50</v>
      </c>
      <c r="B118" s="7">
        <v>3673.3487804767242</v>
      </c>
      <c r="C118" s="7">
        <v>3276.0737309237788</v>
      </c>
      <c r="D118" s="7">
        <v>3507.4687443614234</v>
      </c>
      <c r="E118" s="7">
        <v>3297.0003534851512</v>
      </c>
      <c r="F118" s="7">
        <v>3130.2532460594339</v>
      </c>
      <c r="G118" s="7">
        <v>3102.3605855236333</v>
      </c>
      <c r="H118" s="7">
        <v>3205.4826984139249</v>
      </c>
      <c r="I118" s="7">
        <v>3191.4063540037632</v>
      </c>
      <c r="J118" s="7">
        <v>3119.8072631808736</v>
      </c>
      <c r="K118" s="7">
        <v>3259.3936874201431</v>
      </c>
      <c r="L118" s="7">
        <v>3262.3569864049814</v>
      </c>
      <c r="M118" s="7">
        <v>3228.7125279622378</v>
      </c>
      <c r="N118" s="7">
        <v>3328.6545373557337</v>
      </c>
      <c r="O118" s="7">
        <v>3088.8847455031496</v>
      </c>
      <c r="P118" s="7">
        <v>3204.9228987968204</v>
      </c>
      <c r="Q118" s="7">
        <v>3002.0497201494286</v>
      </c>
      <c r="R118" s="7">
        <v>2871.5457631988838</v>
      </c>
      <c r="S118" s="7">
        <v>2883.8858983174914</v>
      </c>
      <c r="T118" s="7">
        <v>2814.0937285128375</v>
      </c>
      <c r="U118" s="7">
        <v>2885.3638067523752</v>
      </c>
      <c r="V118" s="7">
        <v>4053.2617378478717</v>
      </c>
      <c r="W118" s="7">
        <v>3854.6348301763246</v>
      </c>
      <c r="X118" s="7">
        <v>4005.7116382705676</v>
      </c>
      <c r="Y118" s="7">
        <v>3842.5998466598112</v>
      </c>
      <c r="Z118" s="7">
        <v>3775.7530418432416</v>
      </c>
      <c r="AA118" s="7">
        <v>4065.6042777738012</v>
      </c>
      <c r="AB118" s="7">
        <v>4041.5367975412478</v>
      </c>
      <c r="AC118" s="7">
        <v>3855.9786730786686</v>
      </c>
      <c r="AD118" s="7">
        <v>3531.8450360693018</v>
      </c>
      <c r="AE118" s="7">
        <v>3536.6816858197631</v>
      </c>
      <c r="AF118" s="7">
        <v>3815.8696407472285</v>
      </c>
      <c r="AG118" s="7">
        <v>4363.3706171685481</v>
      </c>
      <c r="AH118" s="7">
        <v>3226.1432986256355</v>
      </c>
      <c r="AI118" s="7">
        <v>3292.4375373204107</v>
      </c>
      <c r="AJ118" s="7">
        <v>3286.3246756473236</v>
      </c>
      <c r="AK118" s="7">
        <v>3319.13624942259</v>
      </c>
      <c r="AL118" s="7">
        <v>3425.9117720832301</v>
      </c>
      <c r="AM118" s="7">
        <v>3498.9923223530113</v>
      </c>
      <c r="AN118" s="7">
        <v>3363.1612594337976</v>
      </c>
      <c r="AO118" s="7">
        <v>3422.154556737245</v>
      </c>
      <c r="AP118" s="7">
        <v>3744.9353418441756</v>
      </c>
      <c r="AQ118" s="7">
        <v>3535.4745516199528</v>
      </c>
      <c r="AR118" s="7">
        <v>3458.3010067847667</v>
      </c>
      <c r="AS118" s="7">
        <v>3543.4280878260852</v>
      </c>
      <c r="AT118" s="7">
        <v>4616.697416051692</v>
      </c>
      <c r="AU118" s="7">
        <v>3396.1250172542905</v>
      </c>
      <c r="AV118" s="7">
        <v>3342.2666328306127</v>
      </c>
      <c r="AW118" s="7">
        <v>3556.4845245276433</v>
      </c>
      <c r="AX118" s="7">
        <v>3703.7959544493633</v>
      </c>
      <c r="AY118" s="7">
        <v>3476.7901184182269</v>
      </c>
      <c r="AZ118" s="7">
        <v>3717.7999905446673</v>
      </c>
      <c r="BA118" s="7">
        <v>3765.2068608676559</v>
      </c>
      <c r="BB118" s="7">
        <v>4516.8214050667448</v>
      </c>
      <c r="BC118" s="7">
        <v>3687.8662117170243</v>
      </c>
      <c r="BD118" s="7">
        <v>3777.770325282353</v>
      </c>
      <c r="BE118" s="7">
        <v>3735.6565321852131</v>
      </c>
      <c r="BF118" s="7">
        <v>3600.4043648416764</v>
      </c>
      <c r="BG118" s="7">
        <v>3530.575722953799</v>
      </c>
      <c r="BH118" s="7">
        <v>3533.4623797458698</v>
      </c>
      <c r="BI118" s="7">
        <v>3729.4143663770656</v>
      </c>
      <c r="BJ118" s="7">
        <v>4567.0570359942385</v>
      </c>
      <c r="BK118" s="7">
        <v>4305.7326577058475</v>
      </c>
      <c r="BL118" s="7">
        <v>3991.2365780936179</v>
      </c>
      <c r="BM118" s="7">
        <v>3804.5784718406426</v>
      </c>
      <c r="BN118" s="7">
        <v>4017.6826002401726</v>
      </c>
      <c r="BO118" s="7">
        <v>3772.1394443002832</v>
      </c>
      <c r="BP118" s="7">
        <v>3681.0200277661206</v>
      </c>
      <c r="BQ118" s="7">
        <v>3640.560671131283</v>
      </c>
      <c r="BR118" s="7">
        <v>5688.7814598662999</v>
      </c>
      <c r="BS118" s="7">
        <v>5281.9707726995712</v>
      </c>
      <c r="BT118" s="7">
        <v>5487.5941930114732</v>
      </c>
      <c r="BU118" s="7">
        <v>5494.6337383060982</v>
      </c>
      <c r="BV118" s="7">
        <v>4796.5052973196698</v>
      </c>
      <c r="BW118" s="7">
        <v>4384.6980009972867</v>
      </c>
      <c r="BX118" s="7">
        <v>4092.5745079930311</v>
      </c>
      <c r="BY118" s="7">
        <v>4537.5071947972492</v>
      </c>
      <c r="BZ118" s="7">
        <v>6166.7630892042534</v>
      </c>
      <c r="CA118" s="7">
        <v>6372.410366493652</v>
      </c>
      <c r="CB118" s="7">
        <v>6204.026134562685</v>
      </c>
      <c r="CC118" s="7">
        <v>5808.5062526255315</v>
      </c>
      <c r="CD118" s="7">
        <v>5328.9411950253307</v>
      </c>
      <c r="CE118" s="7">
        <v>4675.378923819334</v>
      </c>
      <c r="CF118" s="7">
        <v>4714.4045921570359</v>
      </c>
      <c r="CG118" s="7">
        <v>4704.5349145049076</v>
      </c>
      <c r="CH118" s="7">
        <v>6071.6488357764783</v>
      </c>
      <c r="CI118" s="7">
        <v>4409.409278924968</v>
      </c>
      <c r="CJ118" s="7">
        <v>3683.4641036847929</v>
      </c>
      <c r="CK118" s="7">
        <v>3540.8149479145873</v>
      </c>
      <c r="CL118" s="7">
        <v>3928.6195096213087</v>
      </c>
      <c r="CM118" s="7">
        <v>3793.5372615379438</v>
      </c>
      <c r="CN118" s="7">
        <v>4394.5743122810354</v>
      </c>
      <c r="CO118" s="7">
        <v>4218.4442067961763</v>
      </c>
      <c r="CP118" s="7">
        <v>3734.0820461215621</v>
      </c>
      <c r="CQ118" s="7">
        <v>3515.668507296341</v>
      </c>
      <c r="CR118" s="7">
        <v>3339.9867504080912</v>
      </c>
      <c r="CS118" s="7">
        <v>3173.0252317937884</v>
      </c>
    </row>
    <row r="119" spans="1:97">
      <c r="A119" s="1" t="s">
        <v>51</v>
      </c>
      <c r="B119" s="7">
        <v>4246.6062274096421</v>
      </c>
      <c r="C119" s="7">
        <v>4147.8777560220442</v>
      </c>
      <c r="D119" s="7">
        <v>4269.5991107683358</v>
      </c>
      <c r="E119" s="7">
        <v>4144.2598549732129</v>
      </c>
      <c r="F119" s="7">
        <v>5295.2129677200419</v>
      </c>
      <c r="G119" s="7">
        <v>4909.6986836157757</v>
      </c>
      <c r="H119" s="7">
        <v>5035.072964902206</v>
      </c>
      <c r="I119" s="7">
        <v>4935.030967088901</v>
      </c>
      <c r="J119" s="7">
        <v>4898.4147432355758</v>
      </c>
      <c r="K119" s="7">
        <v>5004.8365375185494</v>
      </c>
      <c r="L119" s="7">
        <v>5160.6767685167006</v>
      </c>
      <c r="M119" s="7">
        <v>4988.5735633133663</v>
      </c>
      <c r="N119" s="7">
        <v>4617.0604664465436</v>
      </c>
      <c r="O119" s="7">
        <v>4757.4649541424023</v>
      </c>
      <c r="P119" s="7">
        <v>4808.5087270676204</v>
      </c>
      <c r="Q119" s="7">
        <v>4882.5027258002228</v>
      </c>
      <c r="R119" s="7">
        <v>5888.1511420845673</v>
      </c>
      <c r="S119" s="7">
        <v>5426.6238692546267</v>
      </c>
      <c r="T119" s="7">
        <v>5376.2169763962202</v>
      </c>
      <c r="U119" s="7">
        <v>5101.2574762526874</v>
      </c>
      <c r="V119" s="7">
        <v>4785.9835587260241</v>
      </c>
      <c r="W119" s="7">
        <v>4683.8605277892839</v>
      </c>
      <c r="X119" s="7">
        <v>4660.1270235711991</v>
      </c>
      <c r="Y119" s="7">
        <v>4762.1422992507914</v>
      </c>
      <c r="Z119" s="7">
        <v>4400.0644692009264</v>
      </c>
      <c r="AA119" s="7">
        <v>4987.6618059501125</v>
      </c>
      <c r="AB119" s="7">
        <v>6560.7613486881564</v>
      </c>
      <c r="AC119" s="7">
        <v>7175.1149773738189</v>
      </c>
      <c r="AD119" s="7">
        <v>4647.3436623642019</v>
      </c>
      <c r="AE119" s="7">
        <v>4131.7854035558721</v>
      </c>
      <c r="AF119" s="7">
        <v>3681.4798088589832</v>
      </c>
      <c r="AG119" s="7">
        <v>3503.9316189753363</v>
      </c>
      <c r="AH119" s="7">
        <v>4514.1179024237063</v>
      </c>
      <c r="AI119" s="7">
        <v>4488.3951700179059</v>
      </c>
      <c r="AJ119" s="7">
        <v>4225.1632091908059</v>
      </c>
      <c r="AK119" s="7">
        <v>4499.864472081882</v>
      </c>
      <c r="AL119" s="7">
        <v>4461.5622256727329</v>
      </c>
      <c r="AM119" s="7">
        <v>3763.3494645246069</v>
      </c>
      <c r="AN119" s="7">
        <v>3776.5350521389264</v>
      </c>
      <c r="AO119" s="7">
        <v>3731.4710382303401</v>
      </c>
      <c r="AP119" s="7">
        <v>5340.1342597828352</v>
      </c>
      <c r="AQ119" s="7">
        <v>5165.4467141219793</v>
      </c>
      <c r="AR119" s="7">
        <v>5324.8454200960014</v>
      </c>
      <c r="AS119" s="7">
        <v>5682.6478347856846</v>
      </c>
      <c r="AT119" s="7">
        <v>5143.5553763434782</v>
      </c>
      <c r="AU119" s="7">
        <v>5636.8374858524949</v>
      </c>
      <c r="AV119" s="7">
        <v>5242.8705702313518</v>
      </c>
      <c r="AW119" s="7">
        <v>5186.3187005824948</v>
      </c>
      <c r="AX119" s="7">
        <v>5295.2129677200419</v>
      </c>
      <c r="AY119" s="7">
        <v>4909.6986836157757</v>
      </c>
      <c r="AZ119" s="7">
        <v>5035.072964902206</v>
      </c>
      <c r="BA119" s="7">
        <v>4935.030967088901</v>
      </c>
      <c r="BB119" s="7">
        <v>5005.5661666887909</v>
      </c>
      <c r="BC119" s="7">
        <v>4886.7173547983848</v>
      </c>
      <c r="BD119" s="7">
        <v>4751.6158918157762</v>
      </c>
      <c r="BE119" s="7">
        <v>4811.4950538357416</v>
      </c>
      <c r="BF119" s="7">
        <v>5168.4360593336878</v>
      </c>
      <c r="BG119" s="7">
        <v>6234.4819113235508</v>
      </c>
      <c r="BH119" s="7">
        <v>7452.2910419743612</v>
      </c>
      <c r="BI119" s="7">
        <v>7254.3666717938249</v>
      </c>
      <c r="BJ119" s="7">
        <v>5768.1875534192432</v>
      </c>
      <c r="BK119" s="7">
        <v>5234.2284681731498</v>
      </c>
      <c r="BL119" s="7">
        <v>4577.950321294973</v>
      </c>
      <c r="BM119" s="7">
        <v>4517.0374672401822</v>
      </c>
      <c r="BN119" s="7">
        <v>4688.3308769611958</v>
      </c>
      <c r="BO119" s="7">
        <v>4495.8510489409473</v>
      </c>
      <c r="BP119" s="7">
        <v>4043.4592447672057</v>
      </c>
      <c r="BQ119" s="7">
        <v>4009.5500095638035</v>
      </c>
    </row>
    <row r="120" spans="1:97">
      <c r="A120" s="1"/>
    </row>
    <row r="121" spans="1:97">
      <c r="A121" s="1"/>
    </row>
    <row r="122" spans="1:97">
      <c r="A122" s="1"/>
    </row>
    <row r="123" spans="1:97">
      <c r="A123" s="1"/>
    </row>
    <row r="124" spans="1:97">
      <c r="A124" s="1"/>
    </row>
    <row r="125" spans="1:97">
      <c r="A125" s="1"/>
    </row>
    <row r="126" spans="1:97" ht="66">
      <c r="A126" s="31" t="s">
        <v>126</v>
      </c>
      <c r="D126" s="7" t="s">
        <v>123</v>
      </c>
      <c r="G126" s="7" t="s">
        <v>119</v>
      </c>
      <c r="H126" s="7" t="s">
        <v>120</v>
      </c>
    </row>
    <row r="127" spans="1:97">
      <c r="A127" s="1"/>
      <c r="D127" s="15">
        <f>P11/R11</f>
        <v>0.56810638719580853</v>
      </c>
      <c r="E127" s="7" t="s">
        <v>112</v>
      </c>
      <c r="F127" s="7" t="s">
        <v>106</v>
      </c>
      <c r="G127" s="7">
        <v>6214.6441708105449</v>
      </c>
      <c r="H127" s="7">
        <v>1833.4438461513973</v>
      </c>
    </row>
    <row r="128" spans="1:97">
      <c r="A128" s="1"/>
      <c r="E128" s="32" t="s">
        <v>113</v>
      </c>
      <c r="F128" s="32" t="s">
        <v>108</v>
      </c>
      <c r="G128" s="7">
        <v>16210.690155043185</v>
      </c>
      <c r="H128" s="7">
        <v>3321.0612547361752</v>
      </c>
    </row>
    <row r="129" spans="1:8">
      <c r="A129" s="1"/>
      <c r="E129" s="7" t="s">
        <v>114</v>
      </c>
      <c r="F129" s="7" t="s">
        <v>121</v>
      </c>
      <c r="G129" s="7">
        <v>3897.9371403669152</v>
      </c>
      <c r="H129" s="7">
        <v>798.45580021353157</v>
      </c>
    </row>
    <row r="130" spans="1:8">
      <c r="A130" s="1"/>
      <c r="E130" s="7" t="s">
        <v>117</v>
      </c>
      <c r="F130" s="7" t="s">
        <v>104</v>
      </c>
      <c r="G130" s="7">
        <v>7641.5140179045511</v>
      </c>
      <c r="H130" s="7">
        <v>2215.1642107057414</v>
      </c>
    </row>
    <row r="131" spans="1:8">
      <c r="A131" s="1"/>
      <c r="E131" s="7" t="s">
        <v>118</v>
      </c>
      <c r="F131" s="7" t="s">
        <v>122</v>
      </c>
      <c r="G131" s="7">
        <v>17172.622407000214</v>
      </c>
      <c r="H131" s="7">
        <v>5279.22243254767</v>
      </c>
    </row>
    <row r="132" spans="1:8">
      <c r="A132" s="1"/>
    </row>
    <row r="133" spans="1:8">
      <c r="A133" s="1"/>
    </row>
    <row r="134" spans="1:8">
      <c r="A134" s="1"/>
    </row>
    <row r="135" spans="1:8">
      <c r="A135" s="1"/>
    </row>
    <row r="137" spans="1:8">
      <c r="A137" s="1"/>
    </row>
    <row r="138" spans="1:8">
      <c r="A138" s="1"/>
    </row>
    <row r="139" spans="1:8">
      <c r="A139" s="1"/>
    </row>
    <row r="140" spans="1:8">
      <c r="A140" s="1"/>
    </row>
    <row r="141" spans="1:8">
      <c r="A141" s="1"/>
    </row>
    <row r="142" spans="1:8">
      <c r="A142" s="1"/>
    </row>
    <row r="143" spans="1:8">
      <c r="A143" s="1"/>
    </row>
    <row r="144" spans="1:8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</sheetData>
  <phoneticPr fontId="3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Hyhpae</vt:lpstr>
      <vt:lpstr> Yeast</vt:lpstr>
      <vt:lpstr>HYPHA</vt:lpstr>
      <vt:lpstr>YEAST</vt:lpstr>
    </vt:vector>
  </TitlesOfParts>
  <Manager/>
  <Company>Dartmouth College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Sundstrom</dc:creator>
  <cp:keywords/>
  <dc:description>there is an earlier version of this file in my manuscripts folder.</dc:description>
  <cp:lastModifiedBy>Paula Sundstrom</cp:lastModifiedBy>
  <cp:lastPrinted>2007-02-21T14:43:49Z</cp:lastPrinted>
  <dcterms:created xsi:type="dcterms:W3CDTF">2007-02-06T17:55:35Z</dcterms:created>
  <dcterms:modified xsi:type="dcterms:W3CDTF">2018-01-12T22:09:08Z</dcterms:modified>
  <cp:category/>
</cp:coreProperties>
</file>