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200" yWindow="1260" windowWidth="31900" windowHeight="16960" tabRatio="500" activeTab="1"/>
  </bookViews>
  <sheets>
    <sheet name="Efg1" sheetId="1" r:id="rId1"/>
    <sheet name="Nrg1" sheetId="5" r:id="rId2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R8" i="1"/>
  <c r="S13" i="1"/>
  <c r="R13" i="1"/>
  <c r="Q13" i="1"/>
  <c r="R14" i="5"/>
  <c r="Q14" i="5"/>
  <c r="P14" i="5"/>
  <c r="P15" i="5"/>
  <c r="W14" i="5"/>
  <c r="W15" i="5"/>
  <c r="W16" i="5"/>
  <c r="Z14" i="5"/>
  <c r="Y14" i="5"/>
  <c r="Q18" i="1"/>
  <c r="Q8" i="1"/>
  <c r="H18" i="1"/>
  <c r="H8" i="1"/>
  <c r="S6" i="1"/>
  <c r="R6" i="1"/>
  <c r="I18" i="1"/>
  <c r="I7" i="5"/>
  <c r="R7" i="5"/>
  <c r="Q9" i="5"/>
  <c r="H14" i="5"/>
  <c r="I14" i="5"/>
  <c r="I15" i="5"/>
  <c r="I16" i="5"/>
  <c r="J17" i="5"/>
  <c r="I17" i="5"/>
  <c r="Q19" i="5"/>
  <c r="P19" i="5"/>
  <c r="P9" i="5"/>
  <c r="Q7" i="5"/>
  <c r="P7" i="5"/>
  <c r="H19" i="5"/>
  <c r="G19" i="5"/>
  <c r="H9" i="5"/>
  <c r="G9" i="5"/>
  <c r="H7" i="5"/>
  <c r="G7" i="5"/>
  <c r="R18" i="1"/>
  <c r="Q6" i="1"/>
  <c r="G18" i="1"/>
  <c r="I6" i="1"/>
  <c r="G8" i="1"/>
  <c r="H6" i="1"/>
  <c r="G6" i="1"/>
  <c r="J18" i="5"/>
</calcChain>
</file>

<file path=xl/comments1.xml><?xml version="1.0" encoding="utf-8"?>
<comments xmlns="http://schemas.openxmlformats.org/spreadsheetml/2006/main">
  <authors>
    <author>Paula Sundstrom</author>
  </authors>
  <commentList>
    <comment ref="F16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See nrg1 worksheet. This is the average of the 245 values.
</t>
        </r>
      </text>
    </comment>
    <comment ref="I19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See nrg1 worksheet for the extra values for HCRd and calculation of p value
</t>
        </r>
      </text>
    </comment>
  </commentList>
</comments>
</file>

<file path=xl/comments2.xml><?xml version="1.0" encoding="utf-8"?>
<comments xmlns="http://schemas.openxmlformats.org/spreadsheetml/2006/main">
  <authors>
    <author>Paula Sundstrom</author>
  </authors>
  <commentList>
    <comment ref="A5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These numbers are from file name Dec-28-08 (version 1).xls
Two other strains performed simiilarly to 245-8 as shown in file efgON-ps. These are 245-5 and 245-6  But the 502 strains wre not run on this date. So I will need to normalize 245-5 and 245-6 as though they were run on the d ate of the Dec.28-08 file.  
245-8 on Dec 28/245-8 on Nov. 11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From EfgON-PS
</t>
        </r>
      </text>
    </comment>
    <comment ref="H14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adjustment for lower fluorescence in efg1ON data compared to Dec-28-08 data
.
</t>
        </r>
      </text>
    </comment>
    <comment ref="K14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did not use this strain for yeast conditions
</t>
        </r>
      </text>
    </comment>
    <comment ref="T14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We did not use 245-7 in yeasst conditions because it did not agree with 245-5,245-6 and 24-8. I am going to assume that was a problem with the experiment and that 245-7 is OK in hyphal conditions. It certainly is consistant with the values in the EfgON file highlighted in green.  In hyphae, I am not going to use the correction based on 245-8 because 245-8 seems aberrantly low in hyphae.
</t>
        </r>
      </text>
    </comment>
    <comment ref="U14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Data is from file EfgON-ps. Data is highlighted.
</t>
        </r>
      </text>
    </comment>
    <comment ref="P15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correction factor for higher fluorescence for 245-8 in EfgON-ps compared to Dec 28-08
DID not use this correction in the final calculations.
</t>
        </r>
      </text>
    </comment>
    <comment ref="M16" authorId="0">
      <text>
        <r>
          <rPr>
            <b/>
            <sz val="9"/>
            <color indexed="81"/>
            <rFont val="Calibri"/>
            <family val="2"/>
          </rPr>
          <t>Paula Sundstrom:</t>
        </r>
        <r>
          <rPr>
            <sz val="9"/>
            <color indexed="81"/>
            <rFont val="Calibri"/>
            <family val="2"/>
          </rPr>
          <t xml:space="preserve">
not using this value.
</t>
        </r>
      </text>
    </comment>
  </commentList>
</comments>
</file>

<file path=xl/sharedStrings.xml><?xml version="1.0" encoding="utf-8"?>
<sst xmlns="http://schemas.openxmlformats.org/spreadsheetml/2006/main" count="203" uniqueCount="72">
  <si>
    <t>246-3</t>
  </si>
  <si>
    <t>246-5</t>
  </si>
  <si>
    <t>efg1/efg1 mutant yeast conditions, NAT1 plasmids</t>
  </si>
  <si>
    <t>504-4</t>
  </si>
  <si>
    <t>504-5</t>
  </si>
  <si>
    <t>504-8</t>
  </si>
  <si>
    <t>504-10</t>
  </si>
  <si>
    <t>HCR</t>
  </si>
  <si>
    <t>WT</t>
  </si>
  <si>
    <t>efg1/efg1</t>
  </si>
  <si>
    <t>efg1/efg2</t>
  </si>
  <si>
    <t>efg1/efg3</t>
  </si>
  <si>
    <t>efg1/efg4</t>
  </si>
  <si>
    <t>HCRd</t>
  </si>
  <si>
    <t>245-8</t>
  </si>
  <si>
    <t>503-28</t>
  </si>
  <si>
    <t>503-29</t>
  </si>
  <si>
    <t>503-30</t>
  </si>
  <si>
    <t>503-31</t>
  </si>
  <si>
    <t>245-7</t>
  </si>
  <si>
    <t>p</t>
  </si>
  <si>
    <t>average</t>
  </si>
  <si>
    <t>efg1/efg1mutant hyphal conditions, NAT1 plasmids</t>
  </si>
  <si>
    <t>HCR-WT Y</t>
  </si>
  <si>
    <t>HCR-efg1 Y</t>
  </si>
  <si>
    <t>HCRd-WT Y</t>
  </si>
  <si>
    <t>HCRd-efg1 Y</t>
  </si>
  <si>
    <t>P</t>
  </si>
  <si>
    <t xml:space="preserve">HCR-WT H </t>
  </si>
  <si>
    <t>HCR-efg1 H</t>
  </si>
  <si>
    <t>HCRd-WT H</t>
  </si>
  <si>
    <t>HCRd-efg1 H</t>
  </si>
  <si>
    <t>HCR Y</t>
  </si>
  <si>
    <t>HCRd Y</t>
  </si>
  <si>
    <t>HCR H</t>
  </si>
  <si>
    <t>HCRd H</t>
  </si>
  <si>
    <t>DATA for GRAPH</t>
  </si>
  <si>
    <t xml:space="preserve">Note - I found the data by clicking on Samin's graphs in the PPT presentation entitled HCRGFPyeastphotos in Preliminary data. </t>
  </si>
  <si>
    <t>Nrg1</t>
  </si>
  <si>
    <t>nrg1/nrg1 mutant yeast conditions, NAT1 plasmid</t>
  </si>
  <si>
    <t>nrg1/nrg1 mutant hyphal conditions, NAT1 plasmids</t>
  </si>
  <si>
    <t>nrg1/nrg1</t>
  </si>
  <si>
    <t>nrg1/nrg2</t>
  </si>
  <si>
    <t>nrg1/nrg3</t>
  </si>
  <si>
    <t>nrg1/nrg4</t>
  </si>
  <si>
    <t>502-2</t>
  </si>
  <si>
    <t>502-3</t>
  </si>
  <si>
    <t>502-12</t>
  </si>
  <si>
    <t>502-14</t>
  </si>
  <si>
    <t>501-1</t>
  </si>
  <si>
    <t>501-2</t>
  </si>
  <si>
    <t>501-11</t>
  </si>
  <si>
    <t>nrg1</t>
  </si>
  <si>
    <t>245-5</t>
  </si>
  <si>
    <t>245-6</t>
  </si>
  <si>
    <t>STD's</t>
  </si>
  <si>
    <t>SKD245-5</t>
  </si>
  <si>
    <t>SKD245-6</t>
  </si>
  <si>
    <t>SKD245-8</t>
  </si>
  <si>
    <t>HCRd WT H</t>
  </si>
  <si>
    <t>WT EfgON-ps</t>
  </si>
  <si>
    <t>SKD246</t>
  </si>
  <si>
    <t>SKD245</t>
  </si>
  <si>
    <t>SKD502</t>
  </si>
  <si>
    <t>SKD501</t>
  </si>
  <si>
    <t>Yeast data is mostly from Dec-28-08 with corrected values for 245 from EfgON-ps due to problem with 245-7.</t>
  </si>
  <si>
    <t>SKD504</t>
  </si>
  <si>
    <t>SKD503</t>
  </si>
  <si>
    <t>efg1/efg</t>
  </si>
  <si>
    <t>p&lt;0.01</t>
  </si>
  <si>
    <t>ns</t>
  </si>
  <si>
    <t>P&lt;0.02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</si>
</sst>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0"/>
    <numFmt numFmtId="166" formatCode="#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Arial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6" fontId="0" fillId="0" borderId="0" xfId="0" applyNumberFormat="1"/>
    <xf numFmtId="0" fontId="5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0" fontId="0" fillId="0" borderId="0" xfId="0" applyFill="1"/>
    <xf numFmtId="164" fontId="0" fillId="0" borderId="0" xfId="0" applyNumberFormat="1" applyFill="1"/>
    <xf numFmtId="0" fontId="7" fillId="0" borderId="0" xfId="0" applyFont="1"/>
  </cellXfs>
  <cellStyles count="2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'Efg1'!$B$33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'Efg1'!$C$36:$G$36</c:f>
                <c:numCache>
                  <c:formatCode>General</c:formatCode>
                  <c:ptCount val="5"/>
                  <c:pt idx="0">
                    <c:v>147.3518339314878</c:v>
                  </c:pt>
                  <c:pt idx="1">
                    <c:v>1966.877709357824</c:v>
                  </c:pt>
                  <c:pt idx="3">
                    <c:v>1667.281534599559</c:v>
                  </c:pt>
                  <c:pt idx="4">
                    <c:v>6311.900449644284</c:v>
                  </c:pt>
                </c:numCache>
              </c:numRef>
            </c:plus>
            <c:minus>
              <c:numRef>
                <c:f>'Efg1'!$C$36:$G$36</c:f>
                <c:numCache>
                  <c:formatCode>General</c:formatCode>
                  <c:ptCount val="5"/>
                  <c:pt idx="0">
                    <c:v>147.3518339314878</c:v>
                  </c:pt>
                  <c:pt idx="1">
                    <c:v>1966.877709357824</c:v>
                  </c:pt>
                  <c:pt idx="3">
                    <c:v>1667.281534599559</c:v>
                  </c:pt>
                  <c:pt idx="4">
                    <c:v>6311.900449644284</c:v>
                  </c:pt>
                </c:numCache>
              </c:numRef>
            </c:minus>
          </c:errBars>
          <c:cat>
            <c:strRef>
              <c:f>'Efg1'!$C$32:$G$32</c:f>
              <c:strCache>
                <c:ptCount val="5"/>
                <c:pt idx="0">
                  <c:v>HCR Y</c:v>
                </c:pt>
                <c:pt idx="1">
                  <c:v>HCRd Y</c:v>
                </c:pt>
                <c:pt idx="3">
                  <c:v>HCR H</c:v>
                </c:pt>
                <c:pt idx="4">
                  <c:v>HCRd H</c:v>
                </c:pt>
              </c:strCache>
            </c:strRef>
          </c:cat>
          <c:val>
            <c:numRef>
              <c:f>'Efg1'!$C$33:$G$33</c:f>
              <c:numCache>
                <c:formatCode>0.000</c:formatCode>
                <c:ptCount val="5"/>
                <c:pt idx="0">
                  <c:v>6119.631271470753</c:v>
                </c:pt>
                <c:pt idx="1">
                  <c:v>17294.15150135589</c:v>
                </c:pt>
                <c:pt idx="3" formatCode="General">
                  <c:v>20220.58454863857</c:v>
                </c:pt>
                <c:pt idx="4">
                  <c:v>15652.54483012069</c:v>
                </c:pt>
              </c:numCache>
            </c:numRef>
          </c:val>
        </c:ser>
        <c:ser>
          <c:idx val="1"/>
          <c:order val="1"/>
          <c:tx>
            <c:strRef>
              <c:f>'Efg1'!$B$34</c:f>
              <c:strCache>
                <c:ptCount val="1"/>
                <c:pt idx="0">
                  <c:v>efg1/efg</c:v>
                </c:pt>
              </c:strCache>
            </c:strRef>
          </c:tx>
          <c:spPr>
            <a:pattFill prst="wdUpDiag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'Efg1'!$C$37:$G$37</c:f>
                <c:numCache>
                  <c:formatCode>General</c:formatCode>
                  <c:ptCount val="5"/>
                  <c:pt idx="0">
                    <c:v>1077.597397542707</c:v>
                  </c:pt>
                  <c:pt idx="1">
                    <c:v>942.0052103948886</c:v>
                  </c:pt>
                  <c:pt idx="3">
                    <c:v>1502.740053396329</c:v>
                  </c:pt>
                  <c:pt idx="4">
                    <c:v>1962.108977912034</c:v>
                  </c:pt>
                </c:numCache>
              </c:numRef>
            </c:plus>
            <c:minus>
              <c:numRef>
                <c:f>'Efg1'!$C$37:$G$37</c:f>
                <c:numCache>
                  <c:formatCode>General</c:formatCode>
                  <c:ptCount val="5"/>
                  <c:pt idx="0">
                    <c:v>1077.597397542707</c:v>
                  </c:pt>
                  <c:pt idx="1">
                    <c:v>942.0052103948886</c:v>
                  </c:pt>
                  <c:pt idx="3">
                    <c:v>1502.740053396329</c:v>
                  </c:pt>
                  <c:pt idx="4">
                    <c:v>1962.108977912034</c:v>
                  </c:pt>
                </c:numCache>
              </c:numRef>
            </c:minus>
          </c:errBars>
          <c:cat>
            <c:strRef>
              <c:f>'Efg1'!$C$32:$G$32</c:f>
              <c:strCache>
                <c:ptCount val="5"/>
                <c:pt idx="0">
                  <c:v>HCR Y</c:v>
                </c:pt>
                <c:pt idx="1">
                  <c:v>HCRd Y</c:v>
                </c:pt>
                <c:pt idx="3">
                  <c:v>HCR H</c:v>
                </c:pt>
                <c:pt idx="4">
                  <c:v>HCRd H</c:v>
                </c:pt>
              </c:strCache>
            </c:strRef>
          </c:cat>
          <c:val>
            <c:numRef>
              <c:f>'Efg1'!$C$34:$G$34</c:f>
              <c:numCache>
                <c:formatCode>General</c:formatCode>
                <c:ptCount val="5"/>
                <c:pt idx="0">
                  <c:v>10419.73451618724</c:v>
                </c:pt>
                <c:pt idx="1">
                  <c:v>17510.59393433369</c:v>
                </c:pt>
                <c:pt idx="3">
                  <c:v>9705.698420790299</c:v>
                </c:pt>
                <c:pt idx="4">
                  <c:v>15861.67718306441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5473528"/>
        <c:axId val="-2085496920"/>
      </c:barChart>
      <c:catAx>
        <c:axId val="-2085473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85496920"/>
        <c:crosses val="autoZero"/>
        <c:auto val="1"/>
        <c:lblAlgn val="ctr"/>
        <c:lblOffset val="100"/>
        <c:noMultiLvlLbl val="0"/>
      </c:catAx>
      <c:valAx>
        <c:axId val="-20854969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85473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'Nrg1'!$B$27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'Nrg1'!$C$30:$G$30</c:f>
                <c:numCache>
                  <c:formatCode>General</c:formatCode>
                  <c:ptCount val="5"/>
                  <c:pt idx="0">
                    <c:v>147.3518339314878</c:v>
                  </c:pt>
                  <c:pt idx="1">
                    <c:v>1966.877709357824</c:v>
                  </c:pt>
                  <c:pt idx="3">
                    <c:v>1667.281534599559</c:v>
                  </c:pt>
                  <c:pt idx="4">
                    <c:v>6311.900449644284</c:v>
                  </c:pt>
                </c:numCache>
              </c:numRef>
            </c:plus>
            <c:minus>
              <c:numRef>
                <c:f>'Nrg1'!$C$30:$G$30</c:f>
                <c:numCache>
                  <c:formatCode>General</c:formatCode>
                  <c:ptCount val="5"/>
                  <c:pt idx="0">
                    <c:v>147.3518339314878</c:v>
                  </c:pt>
                  <c:pt idx="1">
                    <c:v>1966.877709357824</c:v>
                  </c:pt>
                  <c:pt idx="3">
                    <c:v>1667.281534599559</c:v>
                  </c:pt>
                  <c:pt idx="4">
                    <c:v>6311.900449644284</c:v>
                  </c:pt>
                </c:numCache>
              </c:numRef>
            </c:minus>
          </c:errBars>
          <c:cat>
            <c:strRef>
              <c:f>'Nrg1'!$C$26:$G$26</c:f>
              <c:strCache>
                <c:ptCount val="5"/>
                <c:pt idx="0">
                  <c:v>HCR Y</c:v>
                </c:pt>
                <c:pt idx="1">
                  <c:v>HCRd Y</c:v>
                </c:pt>
                <c:pt idx="3">
                  <c:v>HCR H</c:v>
                </c:pt>
                <c:pt idx="4">
                  <c:v>HCRd H</c:v>
                </c:pt>
              </c:strCache>
            </c:strRef>
          </c:cat>
          <c:val>
            <c:numRef>
              <c:f>'Nrg1'!$C$27:$G$27</c:f>
              <c:numCache>
                <c:formatCode>0.000</c:formatCode>
                <c:ptCount val="5"/>
                <c:pt idx="0">
                  <c:v>6119.631271470753</c:v>
                </c:pt>
                <c:pt idx="1">
                  <c:v>17294.15150135589</c:v>
                </c:pt>
                <c:pt idx="3">
                  <c:v>20220.58454863857</c:v>
                </c:pt>
                <c:pt idx="4">
                  <c:v>15652.54483012069</c:v>
                </c:pt>
              </c:numCache>
            </c:numRef>
          </c:val>
        </c:ser>
        <c:ser>
          <c:idx val="1"/>
          <c:order val="1"/>
          <c:tx>
            <c:strRef>
              <c:f>'Nrg1'!$B$28</c:f>
              <c:strCache>
                <c:ptCount val="1"/>
                <c:pt idx="0">
                  <c:v>nrg1</c:v>
                </c:pt>
              </c:strCache>
            </c:strRef>
          </c:tx>
          <c:spPr>
            <a:pattFill prst="wdUpDiag">
              <a:fgClr>
                <a:prstClr val="black"/>
              </a:fgClr>
              <a:bgClr>
                <a:prstClr val="white"/>
              </a:bgClr>
            </a:patt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'Nrg1'!$C$31:$G$31</c:f>
                <c:numCache>
                  <c:formatCode>General</c:formatCode>
                  <c:ptCount val="5"/>
                  <c:pt idx="0">
                    <c:v>2424.990193667903</c:v>
                  </c:pt>
                  <c:pt idx="1">
                    <c:v>1840.58455726621</c:v>
                  </c:pt>
                  <c:pt idx="3">
                    <c:v>123.6743013660864</c:v>
                  </c:pt>
                  <c:pt idx="4">
                    <c:v>2073.033994115053</c:v>
                  </c:pt>
                </c:numCache>
              </c:numRef>
            </c:plus>
            <c:minus>
              <c:numRef>
                <c:f>'Nrg1'!$C$31:$G$31</c:f>
                <c:numCache>
                  <c:formatCode>General</c:formatCode>
                  <c:ptCount val="5"/>
                  <c:pt idx="0">
                    <c:v>2424.990193667903</c:v>
                  </c:pt>
                  <c:pt idx="1">
                    <c:v>1840.58455726621</c:v>
                  </c:pt>
                  <c:pt idx="3">
                    <c:v>123.6743013660864</c:v>
                  </c:pt>
                  <c:pt idx="4">
                    <c:v>2073.033994115053</c:v>
                  </c:pt>
                </c:numCache>
              </c:numRef>
            </c:minus>
          </c:errBars>
          <c:cat>
            <c:strRef>
              <c:f>'Nrg1'!$C$26:$G$26</c:f>
              <c:strCache>
                <c:ptCount val="5"/>
                <c:pt idx="0">
                  <c:v>HCR Y</c:v>
                </c:pt>
                <c:pt idx="1">
                  <c:v>HCRd Y</c:v>
                </c:pt>
                <c:pt idx="3">
                  <c:v>HCR H</c:v>
                </c:pt>
                <c:pt idx="4">
                  <c:v>HCRd H</c:v>
                </c:pt>
              </c:strCache>
            </c:strRef>
          </c:cat>
          <c:val>
            <c:numRef>
              <c:f>'Nrg1'!$C$28:$G$28</c:f>
              <c:numCache>
                <c:formatCode>0.000</c:formatCode>
                <c:ptCount val="5"/>
                <c:pt idx="0">
                  <c:v>17998.44862599906</c:v>
                </c:pt>
                <c:pt idx="1">
                  <c:v>28003.73768716765</c:v>
                </c:pt>
                <c:pt idx="3">
                  <c:v>20616.33312817874</c:v>
                </c:pt>
                <c:pt idx="4">
                  <c:v>23328.56466708913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5595592"/>
        <c:axId val="-2085592680"/>
      </c:barChart>
      <c:catAx>
        <c:axId val="-208559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5592680"/>
        <c:crosses val="autoZero"/>
        <c:auto val="1"/>
        <c:lblAlgn val="ctr"/>
        <c:lblOffset val="100"/>
        <c:noMultiLvlLbl val="0"/>
      </c:catAx>
      <c:valAx>
        <c:axId val="-2085592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Fluorescent units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85595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23</xdr:row>
      <xdr:rowOff>127000</xdr:rowOff>
    </xdr:from>
    <xdr:to>
      <xdr:col>20</xdr:col>
      <xdr:colOff>749300</xdr:colOff>
      <xdr:row>38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25</xdr:row>
      <xdr:rowOff>139700</xdr:rowOff>
    </xdr:from>
    <xdr:to>
      <xdr:col>23</xdr:col>
      <xdr:colOff>520700</xdr:colOff>
      <xdr:row>40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topLeftCell="A5" workbookViewId="0">
      <selection activeCell="S21" sqref="S21"/>
    </sheetView>
  </sheetViews>
  <sheetFormatPr baseColWidth="10" defaultRowHeight="15" x14ac:dyDescent="0"/>
  <sheetData>
    <row r="1" spans="1:20">
      <c r="A1" t="s">
        <v>37</v>
      </c>
    </row>
    <row r="3" spans="1:20">
      <c r="A3" t="s">
        <v>2</v>
      </c>
      <c r="L3" t="s">
        <v>22</v>
      </c>
    </row>
    <row r="5" spans="1:20">
      <c r="G5" t="s">
        <v>21</v>
      </c>
      <c r="I5" t="s">
        <v>20</v>
      </c>
      <c r="R5" t="s">
        <v>27</v>
      </c>
    </row>
    <row r="6" spans="1:20">
      <c r="A6" t="s">
        <v>7</v>
      </c>
      <c r="B6" t="s">
        <v>8</v>
      </c>
      <c r="C6" t="s">
        <v>0</v>
      </c>
      <c r="D6" s="1">
        <v>6223.8247524639828</v>
      </c>
      <c r="E6" s="1"/>
      <c r="F6" s="1">
        <v>331.23494191406667</v>
      </c>
      <c r="G6" s="1">
        <f>AVERAGE(D6:D7)</f>
        <v>6119.6312714707537</v>
      </c>
      <c r="H6">
        <f>STDEV(D6:D7)</f>
        <v>147.35183393148785</v>
      </c>
      <c r="I6" s="3">
        <f>_xlfn.T.TEST(D6:D7,D8:D11,2,3)</f>
        <v>3.365263887304511E-3</v>
      </c>
      <c r="L6" t="s">
        <v>7</v>
      </c>
      <c r="M6" t="s">
        <v>8</v>
      </c>
      <c r="N6" t="s">
        <v>0</v>
      </c>
      <c r="O6" s="1">
        <v>19041.638469376103</v>
      </c>
      <c r="P6" s="1">
        <v>862.51417654812201</v>
      </c>
      <c r="Q6" s="1">
        <f>AVERAGE(O6:O7)</f>
        <v>20220.584548638566</v>
      </c>
      <c r="R6" s="3">
        <f>_xlfn.T.TEST(O6:O7,O8:O11,2,3)</f>
        <v>1.6096944255797847E-2</v>
      </c>
      <c r="S6">
        <f>STDEV(O6:O7)</f>
        <v>1667.2815345995587</v>
      </c>
    </row>
    <row r="7" spans="1:20">
      <c r="A7" t="s">
        <v>7</v>
      </c>
      <c r="B7" t="s">
        <v>8</v>
      </c>
      <c r="C7" t="s">
        <v>1</v>
      </c>
      <c r="D7" s="1">
        <v>6015.4377904775247</v>
      </c>
      <c r="E7" s="1"/>
      <c r="F7" s="1">
        <v>336.79090381885487</v>
      </c>
      <c r="L7" t="s">
        <v>7</v>
      </c>
      <c r="M7" t="s">
        <v>8</v>
      </c>
      <c r="N7" t="s">
        <v>1</v>
      </c>
      <c r="O7" s="1">
        <v>21399.530627901026</v>
      </c>
      <c r="P7" s="1">
        <v>549.45079058487499</v>
      </c>
    </row>
    <row r="8" spans="1:20">
      <c r="A8" t="s">
        <v>7</v>
      </c>
      <c r="B8" t="s">
        <v>9</v>
      </c>
      <c r="C8" t="s">
        <v>3</v>
      </c>
      <c r="D8">
        <v>8912.0398511282528</v>
      </c>
      <c r="F8">
        <v>170.80479641079648</v>
      </c>
      <c r="G8">
        <f>AVERAGE(D8:D11)</f>
        <v>10419.734516187238</v>
      </c>
      <c r="H8">
        <f>STDEV(D8:D11)</f>
        <v>1077.5973975427066</v>
      </c>
      <c r="L8" t="s">
        <v>7</v>
      </c>
      <c r="M8" t="s">
        <v>9</v>
      </c>
      <c r="N8" t="s">
        <v>3</v>
      </c>
      <c r="O8" s="2">
        <v>6279.3964716833098</v>
      </c>
      <c r="P8">
        <v>226.07400913940117</v>
      </c>
      <c r="Q8" s="4">
        <f>AVERAGE(O8:O11)+R8</f>
        <v>9705.6984207902988</v>
      </c>
      <c r="R8">
        <f>STDEV(O8:O11)</f>
        <v>1502.7400533963289</v>
      </c>
    </row>
    <row r="9" spans="1:20">
      <c r="A9" t="s">
        <v>7</v>
      </c>
      <c r="B9" t="s">
        <v>10</v>
      </c>
      <c r="C9" t="s">
        <v>4</v>
      </c>
      <c r="D9">
        <v>11367.884130442908</v>
      </c>
      <c r="F9">
        <v>333.08762628726578</v>
      </c>
      <c r="L9" t="s">
        <v>7</v>
      </c>
      <c r="M9" t="s">
        <v>10</v>
      </c>
      <c r="N9" t="s">
        <v>4</v>
      </c>
      <c r="O9" s="2">
        <v>9816.8203879795656</v>
      </c>
      <c r="P9">
        <v>263.03345174726383</v>
      </c>
    </row>
    <row r="10" spans="1:20">
      <c r="A10" t="s">
        <v>7</v>
      </c>
      <c r="B10" t="s">
        <v>11</v>
      </c>
      <c r="C10" t="s">
        <v>5</v>
      </c>
      <c r="D10">
        <v>10421.143764940645</v>
      </c>
      <c r="F10">
        <v>375.65830187055627</v>
      </c>
      <c r="L10" t="s">
        <v>7</v>
      </c>
      <c r="M10" t="s">
        <v>11</v>
      </c>
      <c r="N10" t="s">
        <v>5</v>
      </c>
      <c r="O10" s="2">
        <v>7898.4146775519403</v>
      </c>
      <c r="P10">
        <v>92.774385492935707</v>
      </c>
    </row>
    <row r="11" spans="1:20">
      <c r="A11" t="s">
        <v>7</v>
      </c>
      <c r="B11" t="s">
        <v>12</v>
      </c>
      <c r="C11" t="s">
        <v>6</v>
      </c>
      <c r="D11">
        <v>10977.870318237145</v>
      </c>
      <c r="F11">
        <v>241.88862898918308</v>
      </c>
      <c r="L11" t="s">
        <v>7</v>
      </c>
      <c r="M11" t="s">
        <v>12</v>
      </c>
      <c r="N11" t="s">
        <v>6</v>
      </c>
      <c r="O11" s="2">
        <v>8817.2019323610693</v>
      </c>
      <c r="P11">
        <v>226.5590543355145</v>
      </c>
    </row>
    <row r="13" spans="1:20">
      <c r="A13" t="s">
        <v>13</v>
      </c>
      <c r="B13" t="s">
        <v>8</v>
      </c>
      <c r="C13" t="s">
        <v>14</v>
      </c>
      <c r="D13" s="1">
        <v>16427.4293262807</v>
      </c>
      <c r="E13" s="1">
        <v>240.631516359617</v>
      </c>
      <c r="F13">
        <v>16427.4293262807</v>
      </c>
      <c r="L13" s="10" t="s">
        <v>13</v>
      </c>
      <c r="M13" s="10" t="s">
        <v>8</v>
      </c>
      <c r="N13" s="10" t="s">
        <v>19</v>
      </c>
      <c r="O13" s="11">
        <v>20115.732440238578</v>
      </c>
      <c r="P13" s="11">
        <v>923.57867505673596</v>
      </c>
      <c r="Q13" s="11">
        <f>AVERAGE(O13:O14)</f>
        <v>15652.544830120689</v>
      </c>
      <c r="R13" s="10">
        <f>STDEV(O13:O14)</f>
        <v>6311.900449644284</v>
      </c>
      <c r="S13" s="3">
        <f>_xlfn.T.TEST(O13:O14,O18:O21,2,3)</f>
        <v>0.97037029930431351</v>
      </c>
      <c r="T13" t="s">
        <v>59</v>
      </c>
    </row>
    <row r="14" spans="1:20">
      <c r="A14" s="5" t="s">
        <v>13</v>
      </c>
      <c r="B14" s="5" t="s">
        <v>8</v>
      </c>
      <c r="C14" s="5" t="s">
        <v>53</v>
      </c>
      <c r="D14" s="1"/>
      <c r="E14" s="1"/>
      <c r="F14" s="1">
        <v>19545.534158345672</v>
      </c>
      <c r="L14" t="s">
        <v>13</v>
      </c>
      <c r="M14" t="s">
        <v>8</v>
      </c>
      <c r="N14" t="s">
        <v>14</v>
      </c>
      <c r="O14" s="1">
        <v>11189.357220002799</v>
      </c>
      <c r="P14" s="1">
        <v>326.58250597417822</v>
      </c>
      <c r="Q14" s="1"/>
    </row>
    <row r="15" spans="1:20">
      <c r="A15" s="5" t="s">
        <v>13</v>
      </c>
      <c r="B15" s="5" t="s">
        <v>8</v>
      </c>
      <c r="C15" s="5" t="s">
        <v>54</v>
      </c>
      <c r="D15" s="1"/>
      <c r="E15" s="1"/>
      <c r="F15" s="1">
        <v>15909.491019441306</v>
      </c>
      <c r="O15" s="1"/>
      <c r="P15" s="1"/>
      <c r="Q15" s="1"/>
    </row>
    <row r="16" spans="1:20">
      <c r="D16" s="1"/>
      <c r="E16" s="1"/>
      <c r="F16" s="1">
        <v>17294.151501355893</v>
      </c>
      <c r="G16">
        <f>STDEV(F13:F15)</f>
        <v>1966.8777093578244</v>
      </c>
      <c r="O16" s="1"/>
      <c r="P16" s="1"/>
      <c r="Q16" s="1"/>
    </row>
    <row r="17" spans="1:20">
      <c r="O17" s="1"/>
      <c r="P17" s="1"/>
    </row>
    <row r="18" spans="1:20">
      <c r="A18" t="s">
        <v>13</v>
      </c>
      <c r="B18" t="s">
        <v>9</v>
      </c>
      <c r="C18" t="s">
        <v>15</v>
      </c>
      <c r="D18">
        <v>16570.144533169358</v>
      </c>
      <c r="F18">
        <v>623.35952016762894</v>
      </c>
      <c r="G18">
        <f>AVERAGE(D18:D21)</f>
        <v>17510.593934333687</v>
      </c>
      <c r="H18">
        <f>STDEV(D18:D21)</f>
        <v>942.00521039488865</v>
      </c>
      <c r="I18" s="3">
        <f>_xlfn.T.TEST(F13:F15,D18:D21,2,3)</f>
        <v>0.87263486308847815</v>
      </c>
      <c r="L18" t="s">
        <v>13</v>
      </c>
      <c r="M18" t="s">
        <v>9</v>
      </c>
      <c r="N18" t="s">
        <v>15</v>
      </c>
      <c r="O18" s="2">
        <v>13599.02390109772</v>
      </c>
      <c r="P18">
        <v>233.018931408946</v>
      </c>
      <c r="Q18" s="2">
        <f>AVERAGE(O18:O21)</f>
        <v>15861.677183064407</v>
      </c>
      <c r="R18">
        <f>STDEV(O18:O21)</f>
        <v>1962.1089779120339</v>
      </c>
    </row>
    <row r="19" spans="1:20">
      <c r="A19" t="s">
        <v>13</v>
      </c>
      <c r="B19" t="s">
        <v>10</v>
      </c>
      <c r="C19" t="s">
        <v>16</v>
      </c>
      <c r="D19">
        <v>17676.270015040347</v>
      </c>
      <c r="F19">
        <v>483.88348387828734</v>
      </c>
      <c r="L19" t="s">
        <v>13</v>
      </c>
      <c r="M19" t="s">
        <v>10</v>
      </c>
      <c r="N19" t="s">
        <v>16</v>
      </c>
      <c r="O19" s="2">
        <v>18356.810301267218</v>
      </c>
      <c r="P19">
        <v>1135.0079450881331</v>
      </c>
    </row>
    <row r="20" spans="1:20">
      <c r="A20" t="s">
        <v>13</v>
      </c>
      <c r="B20" t="s">
        <v>11</v>
      </c>
      <c r="C20" t="s">
        <v>17</v>
      </c>
      <c r="D20">
        <v>18749.476619309022</v>
      </c>
      <c r="F20">
        <v>574.23281066474681</v>
      </c>
      <c r="L20" t="s">
        <v>13</v>
      </c>
      <c r="M20" t="s">
        <v>11</v>
      </c>
      <c r="N20" t="s">
        <v>17</v>
      </c>
      <c r="O20" s="2">
        <v>16043.180723760759</v>
      </c>
      <c r="P20">
        <v>886.73599653673887</v>
      </c>
    </row>
    <row r="21" spans="1:20">
      <c r="A21" t="s">
        <v>13</v>
      </c>
      <c r="B21" t="s">
        <v>12</v>
      </c>
      <c r="C21" t="s">
        <v>18</v>
      </c>
      <c r="D21">
        <v>17046.484569816017</v>
      </c>
      <c r="F21">
        <v>648.43272349976826</v>
      </c>
      <c r="L21" t="s">
        <v>13</v>
      </c>
      <c r="M21" t="s">
        <v>12</v>
      </c>
      <c r="N21" t="s">
        <v>18</v>
      </c>
      <c r="O21" s="2">
        <v>15447.693806131932</v>
      </c>
      <c r="P21">
        <v>332.97923363474888</v>
      </c>
    </row>
    <row r="23" spans="1:20">
      <c r="B23" s="8" t="s">
        <v>23</v>
      </c>
      <c r="C23" s="9">
        <v>6119.6312714707537</v>
      </c>
      <c r="D23" s="8">
        <v>147.35183393148785</v>
      </c>
      <c r="L23" t="s">
        <v>28</v>
      </c>
      <c r="M23">
        <v>20220.584548638566</v>
      </c>
      <c r="N23">
        <v>862.51417654812201</v>
      </c>
      <c r="Q23" t="s">
        <v>69</v>
      </c>
      <c r="R23" t="s">
        <v>70</v>
      </c>
      <c r="S23" t="s">
        <v>71</v>
      </c>
      <c r="T23" t="s">
        <v>70</v>
      </c>
    </row>
    <row r="24" spans="1:20">
      <c r="B24" s="8" t="s">
        <v>24</v>
      </c>
      <c r="C24" s="8">
        <v>10419.734516187238</v>
      </c>
      <c r="D24" s="8">
        <v>1077.5973975427066</v>
      </c>
      <c r="L24" t="s">
        <v>29</v>
      </c>
      <c r="M24">
        <v>8202.9583673939705</v>
      </c>
      <c r="N24">
        <v>226.07400913940117</v>
      </c>
    </row>
    <row r="25" spans="1:20">
      <c r="B25" s="8" t="s">
        <v>28</v>
      </c>
      <c r="C25" s="8">
        <v>20220.584548638566</v>
      </c>
      <c r="D25" s="8"/>
    </row>
    <row r="26" spans="1:20">
      <c r="B26" s="8" t="s">
        <v>29</v>
      </c>
      <c r="C26" s="8">
        <v>8202.9583673939705</v>
      </c>
      <c r="D26" s="8">
        <v>226.07400913940117</v>
      </c>
    </row>
    <row r="27" spans="1:20">
      <c r="B27" s="8" t="s">
        <v>25</v>
      </c>
      <c r="C27" s="9">
        <v>16427.4293262807</v>
      </c>
      <c r="D27" s="8"/>
      <c r="L27" t="s">
        <v>30</v>
      </c>
      <c r="M27">
        <v>15652.544830120689</v>
      </c>
      <c r="N27">
        <v>6311.900449644284</v>
      </c>
    </row>
    <row r="28" spans="1:20">
      <c r="B28" s="8" t="s">
        <v>26</v>
      </c>
      <c r="C28" s="8">
        <v>17510.593934333687</v>
      </c>
      <c r="D28" s="8">
        <v>942.00521039488865</v>
      </c>
      <c r="L28" t="s">
        <v>31</v>
      </c>
      <c r="M28">
        <v>15861.677183064407</v>
      </c>
      <c r="N28">
        <v>1962.1089779120339</v>
      </c>
    </row>
    <row r="29" spans="1:20">
      <c r="B29" s="8" t="s">
        <v>30</v>
      </c>
      <c r="C29" s="8">
        <v>15652.544830120689</v>
      </c>
      <c r="D29" s="8">
        <v>6311.900449644284</v>
      </c>
    </row>
    <row r="30" spans="1:20">
      <c r="B30" s="8" t="s">
        <v>31</v>
      </c>
      <c r="C30" s="8">
        <v>15861.677183064407</v>
      </c>
      <c r="D30" s="8">
        <v>1962.1089779120339</v>
      </c>
    </row>
    <row r="31" spans="1:20">
      <c r="A31" t="s">
        <v>36</v>
      </c>
    </row>
    <row r="32" spans="1:20">
      <c r="C32" t="s">
        <v>32</v>
      </c>
      <c r="D32" t="s">
        <v>33</v>
      </c>
      <c r="F32" t="s">
        <v>34</v>
      </c>
      <c r="G32" t="s">
        <v>35</v>
      </c>
    </row>
    <row r="33" spans="2:10">
      <c r="B33" t="s">
        <v>8</v>
      </c>
      <c r="C33" s="1">
        <v>6119.6312714707537</v>
      </c>
      <c r="D33" s="1">
        <v>17294.151501355893</v>
      </c>
      <c r="E33" s="1"/>
      <c r="F33">
        <v>20220.584548638566</v>
      </c>
      <c r="G33" s="1">
        <v>15652.544830120689</v>
      </c>
      <c r="I33" s="1" t="s">
        <v>61</v>
      </c>
      <c r="J33" t="s">
        <v>62</v>
      </c>
    </row>
    <row r="34" spans="2:10">
      <c r="B34" s="12" t="s">
        <v>68</v>
      </c>
      <c r="C34">
        <v>10419.734516187238</v>
      </c>
      <c r="D34">
        <v>17510.593934333687</v>
      </c>
      <c r="F34">
        <v>9705.6984207902988</v>
      </c>
      <c r="G34">
        <v>15861.677183064407</v>
      </c>
      <c r="I34" s="1" t="s">
        <v>66</v>
      </c>
      <c r="J34" t="s">
        <v>67</v>
      </c>
    </row>
    <row r="35" spans="2:10">
      <c r="B35" t="s">
        <v>55</v>
      </c>
    </row>
    <row r="36" spans="2:10">
      <c r="C36">
        <v>147.35183393148785</v>
      </c>
      <c r="D36">
        <v>1966.8777093578244</v>
      </c>
      <c r="F36">
        <v>1667.2815345995587</v>
      </c>
      <c r="G36">
        <v>6311.900449644284</v>
      </c>
    </row>
    <row r="37" spans="2:10">
      <c r="C37">
        <v>1077.5973975427066</v>
      </c>
      <c r="D37">
        <v>942.00521039488865</v>
      </c>
      <c r="F37">
        <v>1502.7400533963289</v>
      </c>
      <c r="G37">
        <v>1962.1089779120339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'Efg1'!C23:C28</xm:f>
              <xm:sqref>H23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tabSelected="1" workbookViewId="0">
      <selection activeCell="I34" sqref="I34:R35"/>
    </sheetView>
  </sheetViews>
  <sheetFormatPr baseColWidth="10" defaultRowHeight="15" x14ac:dyDescent="0"/>
  <sheetData>
    <row r="1" spans="1:26">
      <c r="A1" t="s">
        <v>38</v>
      </c>
    </row>
    <row r="4" spans="1:26">
      <c r="A4" t="s">
        <v>39</v>
      </c>
      <c r="K4" t="s">
        <v>40</v>
      </c>
    </row>
    <row r="5" spans="1:26"/>
    <row r="7" spans="1:26">
      <c r="A7" t="s">
        <v>7</v>
      </c>
      <c r="B7" t="s">
        <v>8</v>
      </c>
      <c r="C7" t="s">
        <v>0</v>
      </c>
      <c r="D7" s="1">
        <v>6223.8247524639828</v>
      </c>
      <c r="E7" s="1"/>
      <c r="F7" s="1">
        <v>331.23494191406667</v>
      </c>
      <c r="G7" s="1">
        <f>AVERAGE(D7:D8)</f>
        <v>6119.6312714707537</v>
      </c>
      <c r="H7">
        <f>STDEV(D7:D8)</f>
        <v>147.35183393148785</v>
      </c>
      <c r="I7" s="3">
        <f>_xlfn.T.TEST(D7:D8,D9:D12,2,3)</f>
        <v>2.1490163261645E-3</v>
      </c>
      <c r="K7" t="s">
        <v>7</v>
      </c>
      <c r="L7" t="s">
        <v>8</v>
      </c>
      <c r="M7" t="s">
        <v>0</v>
      </c>
      <c r="N7" s="1">
        <v>19041.638469376103</v>
      </c>
      <c r="O7" s="1">
        <v>862.51417654812201</v>
      </c>
      <c r="P7" s="1">
        <f>AVERAGE(N7:N8)</f>
        <v>20220.584548638566</v>
      </c>
      <c r="Q7" s="3">
        <f>_xlfn.T.TEST(N7:N8,N9:N12,2,3)</f>
        <v>0.81944225053359754</v>
      </c>
      <c r="R7">
        <f>STDEV(N7:N8)</f>
        <v>1667.2815345995587</v>
      </c>
    </row>
    <row r="8" spans="1:26">
      <c r="A8" t="s">
        <v>7</v>
      </c>
      <c r="B8" t="s">
        <v>8</v>
      </c>
      <c r="C8" t="s">
        <v>1</v>
      </c>
      <c r="D8" s="1">
        <v>6015.4377904775247</v>
      </c>
      <c r="E8" s="1"/>
      <c r="F8" s="1">
        <v>336.79090381885487</v>
      </c>
      <c r="K8" t="s">
        <v>7</v>
      </c>
      <c r="L8" t="s">
        <v>8</v>
      </c>
      <c r="M8" t="s">
        <v>1</v>
      </c>
      <c r="N8" s="1">
        <v>21399.530627901026</v>
      </c>
      <c r="O8" s="1">
        <v>549.45079058487499</v>
      </c>
    </row>
    <row r="9" spans="1:26">
      <c r="A9" t="s">
        <v>7</v>
      </c>
      <c r="B9" t="s">
        <v>41</v>
      </c>
      <c r="C9" t="s">
        <v>45</v>
      </c>
      <c r="D9" s="1">
        <v>16684.057384505501</v>
      </c>
      <c r="E9" s="1">
        <v>1258.6474367899575</v>
      </c>
      <c r="G9">
        <f>AVERAGE(D9:D12)</f>
        <v>17998.448625999063</v>
      </c>
      <c r="H9">
        <f>STDEV(D9:D12)</f>
        <v>2424.990193667903</v>
      </c>
      <c r="K9" t="s">
        <v>7</v>
      </c>
      <c r="L9" t="s">
        <v>41</v>
      </c>
      <c r="M9" t="s">
        <v>45</v>
      </c>
      <c r="N9" s="1">
        <v>17866.220799226434</v>
      </c>
      <c r="O9" s="1">
        <v>1081.0289638230713</v>
      </c>
      <c r="P9" s="2">
        <f>AVERAGE(N9:N12)</f>
        <v>20616.33312817874</v>
      </c>
      <c r="Q9">
        <f>STDEV(O9:O12)</f>
        <v>123.6743013660864</v>
      </c>
    </row>
    <row r="10" spans="1:26">
      <c r="A10" t="s">
        <v>7</v>
      </c>
      <c r="B10" t="s">
        <v>42</v>
      </c>
      <c r="C10" t="s">
        <v>46</v>
      </c>
      <c r="D10" s="1">
        <v>15664.936515991159</v>
      </c>
      <c r="E10" s="1">
        <v>609.40843141041239</v>
      </c>
      <c r="K10" t="s">
        <v>7</v>
      </c>
      <c r="L10" t="s">
        <v>42</v>
      </c>
      <c r="M10" t="s">
        <v>46</v>
      </c>
      <c r="N10" s="1">
        <v>22509.081690283048</v>
      </c>
      <c r="O10" s="1">
        <v>999.55442269999162</v>
      </c>
    </row>
    <row r="11" spans="1:26">
      <c r="A11" t="s">
        <v>7</v>
      </c>
      <c r="B11" t="s">
        <v>43</v>
      </c>
      <c r="C11" t="s">
        <v>47</v>
      </c>
      <c r="D11" s="1">
        <v>18441.235976996904</v>
      </c>
      <c r="E11" s="1">
        <v>1138.4871269317662</v>
      </c>
      <c r="K11" t="s">
        <v>7</v>
      </c>
      <c r="L11" t="s">
        <v>43</v>
      </c>
      <c r="M11" t="s">
        <v>47</v>
      </c>
      <c r="N11" s="1">
        <v>21879.982201146915</v>
      </c>
      <c r="O11" s="1">
        <v>800.56938610415614</v>
      </c>
    </row>
    <row r="12" spans="1:26">
      <c r="A12" t="s">
        <v>7</v>
      </c>
      <c r="B12" t="s">
        <v>44</v>
      </c>
      <c r="C12" t="s">
        <v>48</v>
      </c>
      <c r="D12" s="1">
        <v>21203.564626502684</v>
      </c>
      <c r="E12" s="1">
        <v>2456.3673237750263</v>
      </c>
      <c r="K12" t="s">
        <v>7</v>
      </c>
      <c r="L12" t="s">
        <v>44</v>
      </c>
      <c r="M12" t="s">
        <v>48</v>
      </c>
      <c r="N12" s="1">
        <v>20210.047822058565</v>
      </c>
      <c r="O12" s="1">
        <v>1035.7125021816628</v>
      </c>
    </row>
    <row r="14" spans="1:26">
      <c r="A14" t="s">
        <v>13</v>
      </c>
      <c r="B14" t="s">
        <v>8</v>
      </c>
      <c r="C14" t="s">
        <v>14</v>
      </c>
      <c r="D14" s="1">
        <v>16427.4293262807</v>
      </c>
      <c r="E14" s="1">
        <v>240.631516359617</v>
      </c>
      <c r="F14">
        <v>13422.744690454221</v>
      </c>
      <c r="G14">
        <v>297.75238595619402</v>
      </c>
      <c r="H14">
        <f>D14/F14</f>
        <v>1.2238502411480197</v>
      </c>
      <c r="I14">
        <f>F14*H14</f>
        <v>16427.4293262807</v>
      </c>
      <c r="K14" s="10" t="s">
        <v>13</v>
      </c>
      <c r="L14" s="10" t="s">
        <v>8</v>
      </c>
      <c r="M14" s="10" t="s">
        <v>19</v>
      </c>
      <c r="N14" s="11">
        <v>20115.732440238578</v>
      </c>
      <c r="O14" s="11">
        <v>923.57867505673596</v>
      </c>
      <c r="P14" s="1">
        <f>AVERAGE(N14:N15)</f>
        <v>15652.544830120689</v>
      </c>
      <c r="Q14">
        <f>STDEV(N14:N15)</f>
        <v>6311.900449644284</v>
      </c>
      <c r="R14" s="3">
        <f>_xlfn.T.TEST(N14:N15,N19:N21,2,3)</f>
        <v>0.32084825277194973</v>
      </c>
      <c r="U14" s="6" t="s">
        <v>56</v>
      </c>
      <c r="V14" s="7">
        <v>33117.307999999997</v>
      </c>
      <c r="W14" s="7">
        <f>V14*P15</f>
        <v>13198.326999252022</v>
      </c>
      <c r="X14" s="7">
        <v>5540.22</v>
      </c>
      <c r="Y14" s="1">
        <f>AVERAGE(W14:W16)</f>
        <v>11015.921144450367</v>
      </c>
      <c r="Z14">
        <f>STDEV(W14:W16)</f>
        <v>2274.0895527870134</v>
      </c>
    </row>
    <row r="15" spans="1:26">
      <c r="A15" t="s">
        <v>13</v>
      </c>
      <c r="B15" t="s">
        <v>8</v>
      </c>
      <c r="C15" t="s">
        <v>53</v>
      </c>
      <c r="F15">
        <v>15970.527684834373</v>
      </c>
      <c r="G15">
        <v>370.21590860687013</v>
      </c>
      <c r="I15">
        <f>F15*H14</f>
        <v>19545.534158345672</v>
      </c>
      <c r="K15" t="s">
        <v>13</v>
      </c>
      <c r="L15" t="s">
        <v>8</v>
      </c>
      <c r="M15" t="s">
        <v>14</v>
      </c>
      <c r="N15" s="1">
        <v>11189.357220002799</v>
      </c>
      <c r="O15" s="1">
        <v>326.58250597417822</v>
      </c>
      <c r="P15">
        <f>N15/N16</f>
        <v>0.39853260413714853</v>
      </c>
      <c r="U15" s="6" t="s">
        <v>57</v>
      </c>
      <c r="V15" s="7">
        <v>21729.914000000001</v>
      </c>
      <c r="W15" s="7">
        <f>V15*P15</f>
        <v>8660.0792140962822</v>
      </c>
      <c r="X15" s="7">
        <v>766.34100000000001</v>
      </c>
    </row>
    <row r="16" spans="1:26">
      <c r="A16" t="s">
        <v>13</v>
      </c>
      <c r="B16" t="s">
        <v>8</v>
      </c>
      <c r="C16" t="s">
        <v>54</v>
      </c>
      <c r="F16">
        <v>12999.540699128005</v>
      </c>
      <c r="G16">
        <v>246.51935447343811</v>
      </c>
      <c r="I16">
        <f>F16*H14</f>
        <v>15909.491019441306</v>
      </c>
      <c r="K16" t="s">
        <v>58</v>
      </c>
      <c r="L16" t="s">
        <v>60</v>
      </c>
      <c r="M16" t="s">
        <v>14</v>
      </c>
      <c r="N16" s="5">
        <v>28076.391</v>
      </c>
      <c r="O16" s="5">
        <v>2368.7570000000001</v>
      </c>
      <c r="U16" s="6" t="s">
        <v>58</v>
      </c>
      <c r="V16" s="7">
        <v>28076.391</v>
      </c>
      <c r="W16" s="7">
        <f>V16*P15</f>
        <v>11189.357220002799</v>
      </c>
      <c r="X16" s="7">
        <v>2368.7570000000001</v>
      </c>
    </row>
    <row r="17" spans="1:17">
      <c r="I17">
        <f>AVERAGE(I14:I16)</f>
        <v>17294.151501355893</v>
      </c>
      <c r="J17">
        <f>STDEV(I14:I16)</f>
        <v>1966.8777093578244</v>
      </c>
      <c r="N17" s="1"/>
      <c r="O17" s="1"/>
    </row>
    <row r="18" spans="1:17">
      <c r="J18" s="3">
        <f>_xlfn.T.TEST(I14:I16,D19:D21,2,3)</f>
        <v>2.3686992309349198E-3</v>
      </c>
      <c r="N18" s="1"/>
      <c r="O18" s="1"/>
    </row>
    <row r="19" spans="1:17">
      <c r="A19" t="s">
        <v>13</v>
      </c>
      <c r="B19" t="s">
        <v>41</v>
      </c>
      <c r="C19" t="s">
        <v>49</v>
      </c>
      <c r="D19" s="1">
        <v>28400.819671512763</v>
      </c>
      <c r="E19" s="1">
        <v>2390.9929716411639</v>
      </c>
      <c r="G19" s="1">
        <f>AVERAGE(D19:D21)</f>
        <v>28003.73768716765</v>
      </c>
      <c r="H19">
        <f>STDEV(D19:D21)</f>
        <v>1840.584557266209</v>
      </c>
      <c r="K19" t="s">
        <v>13</v>
      </c>
      <c r="L19" t="s">
        <v>41</v>
      </c>
      <c r="M19" t="s">
        <v>49</v>
      </c>
      <c r="N19" s="1">
        <v>21399.530627901026</v>
      </c>
      <c r="O19" s="1">
        <v>549.45079058487499</v>
      </c>
      <c r="P19" s="2">
        <f>AVERAGE(N19:N22)</f>
        <v>23328.564667089133</v>
      </c>
      <c r="Q19">
        <f>STDEV(N19:N22)</f>
        <v>2073.0339941150528</v>
      </c>
    </row>
    <row r="20" spans="1:17">
      <c r="A20" t="s">
        <v>13</v>
      </c>
      <c r="B20" t="s">
        <v>42</v>
      </c>
      <c r="C20" t="s">
        <v>50</v>
      </c>
      <c r="D20" s="1">
        <v>29613.37144753652</v>
      </c>
      <c r="E20" s="1">
        <v>1739.300846687117</v>
      </c>
      <c r="K20" t="s">
        <v>13</v>
      </c>
      <c r="L20" t="s">
        <v>42</v>
      </c>
      <c r="M20" t="s">
        <v>50</v>
      </c>
      <c r="N20" s="1">
        <v>23065.649123363801</v>
      </c>
      <c r="O20" s="1">
        <v>743.4334772674348</v>
      </c>
    </row>
    <row r="21" spans="1:17">
      <c r="A21" t="s">
        <v>13</v>
      </c>
      <c r="B21" t="s">
        <v>43</v>
      </c>
      <c r="C21" t="s">
        <v>51</v>
      </c>
      <c r="D21" s="1">
        <v>25997.021942453663</v>
      </c>
      <c r="E21" s="1">
        <v>2115.0759038015267</v>
      </c>
      <c r="K21" t="s">
        <v>13</v>
      </c>
      <c r="L21" t="s">
        <v>43</v>
      </c>
      <c r="M21" t="s">
        <v>51</v>
      </c>
      <c r="N21" s="1">
        <v>25520.514250002583</v>
      </c>
      <c r="O21" s="1">
        <v>757.3198069046033</v>
      </c>
    </row>
    <row r="22" spans="1:17">
      <c r="N22" s="2"/>
    </row>
    <row r="25" spans="1:17">
      <c r="A25" t="s">
        <v>36</v>
      </c>
      <c r="I25" t="s">
        <v>65</v>
      </c>
    </row>
    <row r="26" spans="1:17">
      <c r="C26" t="s">
        <v>32</v>
      </c>
      <c r="D26" t="s">
        <v>33</v>
      </c>
      <c r="F26" t="s">
        <v>34</v>
      </c>
      <c r="G26" t="s">
        <v>35</v>
      </c>
    </row>
    <row r="27" spans="1:17">
      <c r="B27" t="s">
        <v>8</v>
      </c>
      <c r="C27" s="1">
        <v>6119.6312714707537</v>
      </c>
      <c r="D27" s="1">
        <v>17294.151501355893</v>
      </c>
      <c r="E27" s="1"/>
      <c r="F27" s="1">
        <v>20220.584548638566</v>
      </c>
      <c r="G27" s="1">
        <v>15652.544830120689</v>
      </c>
      <c r="I27" s="1" t="s">
        <v>61</v>
      </c>
      <c r="J27" t="s">
        <v>62</v>
      </c>
    </row>
    <row r="28" spans="1:17">
      <c r="B28" t="s">
        <v>52</v>
      </c>
      <c r="C28" s="1">
        <v>17998.448625999063</v>
      </c>
      <c r="D28" s="1">
        <v>28003.73768716765</v>
      </c>
      <c r="F28" s="1">
        <v>20616.33312817874</v>
      </c>
      <c r="G28" s="1">
        <v>23328.564667089133</v>
      </c>
      <c r="I28" s="1" t="s">
        <v>63</v>
      </c>
      <c r="J28" t="s">
        <v>64</v>
      </c>
    </row>
    <row r="29" spans="1:17">
      <c r="B29" t="s">
        <v>55</v>
      </c>
    </row>
    <row r="30" spans="1:17">
      <c r="B30" t="s">
        <v>8</v>
      </c>
      <c r="C30">
        <v>147.35183393148785</v>
      </c>
      <c r="D30">
        <v>1966.8777093578244</v>
      </c>
      <c r="F30">
        <v>1667.2815345995587</v>
      </c>
      <c r="G30">
        <v>6311.900449644284</v>
      </c>
    </row>
    <row r="31" spans="1:17">
      <c r="B31" t="s">
        <v>52</v>
      </c>
      <c r="C31">
        <v>2424.990193667903</v>
      </c>
      <c r="D31">
        <v>1840.584557266209</v>
      </c>
      <c r="F31">
        <v>123.6743013660864</v>
      </c>
      <c r="G31">
        <v>2073.0339941150528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Efg1</vt:lpstr>
      <vt:lpstr>Nrg1</vt:lpstr>
    </vt:vector>
  </TitlesOfParts>
  <Company>Dartmouth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Sundstrom</dc:creator>
  <cp:lastModifiedBy>Paula Sundstrom</cp:lastModifiedBy>
  <dcterms:created xsi:type="dcterms:W3CDTF">2011-07-21T21:42:10Z</dcterms:created>
  <dcterms:modified xsi:type="dcterms:W3CDTF">2018-01-12T22:27:31Z</dcterms:modified>
</cp:coreProperties>
</file>