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2240" yWindow="20" windowWidth="31540" windowHeight="16060" tabRatio="500"/>
  </bookViews>
  <sheets>
    <sheet name="Disk 1 11182012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49" i="1" l="1"/>
  <c r="AQ46" i="1"/>
  <c r="AQ42" i="1"/>
  <c r="AP33" i="1"/>
  <c r="AA103" i="1"/>
  <c r="AA104" i="1"/>
  <c r="AA105" i="1"/>
  <c r="AC103" i="1"/>
  <c r="AA99" i="1"/>
  <c r="AA100" i="1"/>
  <c r="AA101" i="1"/>
  <c r="AC99" i="1"/>
  <c r="AA95" i="1"/>
  <c r="AA96" i="1"/>
  <c r="AA97" i="1"/>
  <c r="AC95" i="1"/>
  <c r="AA91" i="1"/>
  <c r="AA92" i="1"/>
  <c r="AA93" i="1"/>
  <c r="AC91" i="1"/>
  <c r="AA87" i="1"/>
  <c r="AA88" i="1"/>
  <c r="AA89" i="1"/>
  <c r="AC87" i="1"/>
  <c r="AA83" i="1"/>
  <c r="AA84" i="1"/>
  <c r="AA85" i="1"/>
  <c r="AC83" i="1"/>
  <c r="AB103" i="1"/>
  <c r="AB99" i="1"/>
  <c r="AB95" i="1"/>
  <c r="AB91" i="1"/>
  <c r="AB87" i="1"/>
  <c r="AB83" i="1"/>
  <c r="S167" i="1"/>
  <c r="T167" i="1"/>
  <c r="S168" i="1"/>
  <c r="T168" i="1"/>
  <c r="S161" i="1"/>
  <c r="T161" i="1"/>
  <c r="S162" i="1"/>
  <c r="T162" i="1"/>
  <c r="S155" i="1"/>
  <c r="T155" i="1"/>
  <c r="S156" i="1"/>
  <c r="T156" i="1"/>
  <c r="S149" i="1"/>
  <c r="T149" i="1"/>
  <c r="S150" i="1"/>
  <c r="T150" i="1"/>
  <c r="S166" i="1"/>
  <c r="T166" i="1"/>
  <c r="S160" i="1"/>
  <c r="T160" i="1"/>
  <c r="S154" i="1"/>
  <c r="T154" i="1"/>
  <c r="S148" i="1"/>
  <c r="T148" i="1"/>
  <c r="S143" i="1"/>
  <c r="T143" i="1"/>
  <c r="S144" i="1"/>
  <c r="T144" i="1"/>
  <c r="S137" i="1"/>
  <c r="T137" i="1"/>
  <c r="S138" i="1"/>
  <c r="T138" i="1"/>
  <c r="S131" i="1"/>
  <c r="T131" i="1"/>
  <c r="S132" i="1"/>
  <c r="T132" i="1"/>
  <c r="S125" i="1"/>
  <c r="T125" i="1"/>
  <c r="S126" i="1"/>
  <c r="T126" i="1"/>
  <c r="S142" i="1"/>
  <c r="T142" i="1"/>
  <c r="S136" i="1"/>
  <c r="T136" i="1"/>
  <c r="S130" i="1"/>
  <c r="T130" i="1"/>
  <c r="S124" i="1"/>
  <c r="T124" i="1"/>
  <c r="H149" i="1"/>
  <c r="I149" i="1"/>
  <c r="H150" i="1"/>
  <c r="I150" i="1"/>
  <c r="H143" i="1"/>
  <c r="I143" i="1"/>
  <c r="H144" i="1"/>
  <c r="I144" i="1"/>
  <c r="H137" i="1"/>
  <c r="I137" i="1"/>
  <c r="H138" i="1"/>
  <c r="I138" i="1"/>
  <c r="H131" i="1"/>
  <c r="I131" i="1"/>
  <c r="H132" i="1"/>
  <c r="I132" i="1"/>
  <c r="H148" i="1"/>
  <c r="I148" i="1"/>
  <c r="H142" i="1"/>
  <c r="I142" i="1"/>
  <c r="H136" i="1"/>
  <c r="I136" i="1"/>
  <c r="H130" i="1"/>
  <c r="I130" i="1"/>
  <c r="AA79" i="1"/>
  <c r="AA80" i="1"/>
  <c r="AA81" i="1"/>
  <c r="AC79" i="1"/>
  <c r="AA75" i="1"/>
  <c r="AA76" i="1"/>
  <c r="AA77" i="1"/>
  <c r="AC75" i="1"/>
  <c r="AB79" i="1"/>
  <c r="AB75" i="1"/>
  <c r="H124" i="1"/>
  <c r="I124" i="1"/>
  <c r="H125" i="1"/>
  <c r="I125" i="1"/>
  <c r="H126" i="1"/>
  <c r="I126" i="1"/>
  <c r="K124" i="1"/>
  <c r="H118" i="1"/>
  <c r="I118" i="1"/>
  <c r="H119" i="1"/>
  <c r="I119" i="1"/>
  <c r="H120" i="1"/>
  <c r="I120" i="1"/>
  <c r="K118" i="1"/>
  <c r="H112" i="1"/>
  <c r="I112" i="1"/>
  <c r="H113" i="1"/>
  <c r="I113" i="1"/>
  <c r="H114" i="1"/>
  <c r="I114" i="1"/>
  <c r="K112" i="1"/>
  <c r="H106" i="1"/>
  <c r="I106" i="1"/>
  <c r="H107" i="1"/>
  <c r="I107" i="1"/>
  <c r="H108" i="1"/>
  <c r="I108" i="1"/>
  <c r="K106" i="1"/>
  <c r="J124" i="1"/>
  <c r="J118" i="1"/>
  <c r="J112" i="1"/>
  <c r="J106" i="1"/>
  <c r="AA71" i="1"/>
  <c r="AA72" i="1"/>
  <c r="AA73" i="1"/>
  <c r="AC71" i="1"/>
  <c r="AA67" i="1"/>
  <c r="AA68" i="1"/>
  <c r="AA69" i="1"/>
  <c r="AC67" i="1"/>
  <c r="AB71" i="1"/>
  <c r="AB67" i="1"/>
  <c r="S118" i="1"/>
  <c r="T118" i="1"/>
  <c r="S119" i="1"/>
  <c r="T119" i="1"/>
  <c r="S120" i="1"/>
  <c r="T120" i="1"/>
  <c r="V118" i="1"/>
  <c r="S112" i="1"/>
  <c r="T112" i="1"/>
  <c r="S113" i="1"/>
  <c r="T113" i="1"/>
  <c r="S114" i="1"/>
  <c r="T114" i="1"/>
  <c r="V112" i="1"/>
  <c r="S106" i="1"/>
  <c r="T106" i="1"/>
  <c r="S107" i="1"/>
  <c r="T107" i="1"/>
  <c r="S108" i="1"/>
  <c r="T108" i="1"/>
  <c r="V106" i="1"/>
  <c r="S100" i="1"/>
  <c r="T100" i="1"/>
  <c r="S101" i="1"/>
  <c r="T101" i="1"/>
  <c r="S102" i="1"/>
  <c r="T102" i="1"/>
  <c r="V100" i="1"/>
  <c r="U118" i="1"/>
  <c r="U112" i="1"/>
  <c r="U106" i="1"/>
  <c r="U100" i="1"/>
  <c r="AA63" i="1"/>
  <c r="AA64" i="1"/>
  <c r="AA65" i="1"/>
  <c r="AC63" i="1"/>
  <c r="AA59" i="1"/>
  <c r="AA60" i="1"/>
  <c r="AA61" i="1"/>
  <c r="AC59" i="1"/>
  <c r="AB63" i="1"/>
  <c r="AB59" i="1"/>
  <c r="H100" i="1"/>
  <c r="I100" i="1"/>
  <c r="H101" i="1"/>
  <c r="I101" i="1"/>
  <c r="H102" i="1"/>
  <c r="I102" i="1"/>
  <c r="K100" i="1"/>
  <c r="H94" i="1"/>
  <c r="I94" i="1"/>
  <c r="H95" i="1"/>
  <c r="I95" i="1"/>
  <c r="H96" i="1"/>
  <c r="I96" i="1"/>
  <c r="K94" i="1"/>
  <c r="H88" i="1"/>
  <c r="I88" i="1"/>
  <c r="H89" i="1"/>
  <c r="I89" i="1"/>
  <c r="H90" i="1"/>
  <c r="I90" i="1"/>
  <c r="K88" i="1"/>
  <c r="H82" i="1"/>
  <c r="I82" i="1"/>
  <c r="H83" i="1"/>
  <c r="I83" i="1"/>
  <c r="H84" i="1"/>
  <c r="I84" i="1"/>
  <c r="K82" i="1"/>
  <c r="H76" i="1"/>
  <c r="I76" i="1"/>
  <c r="H77" i="1"/>
  <c r="I77" i="1"/>
  <c r="H78" i="1"/>
  <c r="I78" i="1"/>
  <c r="K76" i="1"/>
  <c r="H70" i="1"/>
  <c r="I70" i="1"/>
  <c r="H71" i="1"/>
  <c r="I71" i="1"/>
  <c r="H72" i="1"/>
  <c r="I72" i="1"/>
  <c r="K70" i="1"/>
  <c r="H64" i="1"/>
  <c r="I64" i="1"/>
  <c r="H65" i="1"/>
  <c r="I65" i="1"/>
  <c r="H66" i="1"/>
  <c r="I66" i="1"/>
  <c r="K64" i="1"/>
  <c r="H58" i="1"/>
  <c r="I58" i="1"/>
  <c r="H59" i="1"/>
  <c r="I59" i="1"/>
  <c r="H60" i="1"/>
  <c r="I60" i="1"/>
  <c r="K58" i="1"/>
  <c r="J100" i="1"/>
  <c r="J94" i="1"/>
  <c r="J88" i="1"/>
  <c r="J82" i="1"/>
  <c r="J76" i="1"/>
  <c r="J70" i="1"/>
  <c r="J64" i="1"/>
  <c r="J58" i="1"/>
  <c r="S94" i="1"/>
  <c r="T94" i="1"/>
  <c r="S95" i="1"/>
  <c r="T95" i="1"/>
  <c r="S96" i="1"/>
  <c r="T96" i="1"/>
  <c r="V94" i="1"/>
  <c r="S88" i="1"/>
  <c r="T88" i="1"/>
  <c r="S89" i="1"/>
  <c r="T89" i="1"/>
  <c r="S90" i="1"/>
  <c r="T90" i="1"/>
  <c r="V88" i="1"/>
  <c r="S82" i="1"/>
  <c r="T82" i="1"/>
  <c r="S83" i="1"/>
  <c r="T83" i="1"/>
  <c r="S84" i="1"/>
  <c r="T84" i="1"/>
  <c r="V82" i="1"/>
  <c r="S76" i="1"/>
  <c r="T76" i="1"/>
  <c r="S77" i="1"/>
  <c r="T77" i="1"/>
  <c r="S78" i="1"/>
  <c r="T78" i="1"/>
  <c r="V76" i="1"/>
  <c r="U94" i="1"/>
  <c r="U88" i="1"/>
  <c r="U82" i="1"/>
  <c r="U76" i="1"/>
  <c r="AA55" i="1"/>
  <c r="AA56" i="1"/>
  <c r="AA57" i="1"/>
  <c r="AC55" i="1"/>
  <c r="AA51" i="1"/>
  <c r="AA52" i="1"/>
  <c r="AA53" i="1"/>
  <c r="AC51" i="1"/>
  <c r="AB55" i="1"/>
  <c r="AB51" i="1"/>
  <c r="AA47" i="1"/>
  <c r="AA48" i="1"/>
  <c r="AA49" i="1"/>
  <c r="AC47" i="1"/>
  <c r="AA43" i="1"/>
  <c r="AA44" i="1"/>
  <c r="AA45" i="1"/>
  <c r="AC43" i="1"/>
  <c r="AB47" i="1"/>
  <c r="AB43" i="1"/>
  <c r="AA39" i="1"/>
  <c r="AA40" i="1"/>
  <c r="AA41" i="1"/>
  <c r="AC39" i="1"/>
  <c r="AA35" i="1"/>
  <c r="AA36" i="1"/>
  <c r="AA37" i="1"/>
  <c r="AC35" i="1"/>
  <c r="AB39" i="1"/>
  <c r="AB35" i="1"/>
  <c r="S70" i="1"/>
  <c r="T70" i="1"/>
  <c r="S71" i="1"/>
  <c r="T71" i="1"/>
  <c r="S72" i="1"/>
  <c r="T72" i="1"/>
  <c r="V70" i="1"/>
  <c r="S64" i="1"/>
  <c r="T64" i="1"/>
  <c r="S65" i="1"/>
  <c r="T65" i="1"/>
  <c r="S66" i="1"/>
  <c r="T66" i="1"/>
  <c r="V64" i="1"/>
  <c r="S58" i="1"/>
  <c r="T58" i="1"/>
  <c r="S59" i="1"/>
  <c r="T59" i="1"/>
  <c r="S60" i="1"/>
  <c r="T60" i="1"/>
  <c r="V58" i="1"/>
  <c r="S52" i="1"/>
  <c r="T52" i="1"/>
  <c r="S53" i="1"/>
  <c r="T53" i="1"/>
  <c r="S54" i="1"/>
  <c r="T54" i="1"/>
  <c r="V52" i="1"/>
  <c r="U70" i="1"/>
  <c r="U64" i="1"/>
  <c r="U58" i="1"/>
  <c r="U52" i="1"/>
  <c r="AA31" i="1"/>
  <c r="AA32" i="1"/>
  <c r="AA33" i="1"/>
  <c r="AC31" i="1"/>
  <c r="AA27" i="1"/>
  <c r="AA28" i="1"/>
  <c r="AA29" i="1"/>
  <c r="AC27" i="1"/>
  <c r="AB31" i="1"/>
  <c r="AB27" i="1"/>
  <c r="S40" i="1"/>
  <c r="T40" i="1"/>
  <c r="S41" i="1"/>
  <c r="T41" i="1"/>
  <c r="S42" i="1"/>
  <c r="T42" i="1"/>
  <c r="V40" i="1"/>
  <c r="U40" i="1"/>
  <c r="S48" i="1"/>
  <c r="T48" i="1"/>
  <c r="S47" i="1"/>
  <c r="T47" i="1"/>
  <c r="S46" i="1"/>
  <c r="T46" i="1"/>
  <c r="V46" i="1"/>
  <c r="U46" i="1"/>
  <c r="S34" i="1"/>
  <c r="T34" i="1"/>
  <c r="S35" i="1"/>
  <c r="T35" i="1"/>
  <c r="S36" i="1"/>
  <c r="T36" i="1"/>
  <c r="V34" i="1"/>
  <c r="U34" i="1"/>
  <c r="S28" i="1"/>
  <c r="T28" i="1"/>
  <c r="S29" i="1"/>
  <c r="T29" i="1"/>
  <c r="S30" i="1"/>
  <c r="T30" i="1"/>
  <c r="V28" i="1"/>
  <c r="U28" i="1"/>
  <c r="H53" i="1"/>
  <c r="H50" i="1"/>
  <c r="H47" i="1"/>
  <c r="H44" i="1"/>
  <c r="H38" i="1"/>
  <c r="H35" i="1"/>
  <c r="H32" i="1"/>
  <c r="H29" i="1"/>
  <c r="AP23" i="1"/>
  <c r="AP28" i="1"/>
  <c r="AP38" i="1"/>
</calcChain>
</file>

<file path=xl/sharedStrings.xml><?xml version="1.0" encoding="utf-8"?>
<sst xmlns="http://schemas.openxmlformats.org/spreadsheetml/2006/main" count="669" uniqueCount="184">
  <si>
    <t xml:space="preserve">Document Name: Disk 1 11182012 </t>
  </si>
  <si>
    <t>Plate Type: Standard Curve</t>
  </si>
  <si>
    <t>User: 7500 User</t>
  </si>
  <si>
    <t>Document Information</t>
  </si>
  <si>
    <t>Operator: 7500 User</t>
  </si>
  <si>
    <t>Run Date: Sunday</t>
  </si>
  <si>
    <t xml:space="preserve"> November 18</t>
  </si>
  <si>
    <t xml:space="preserve"> 2012 18:37:13</t>
  </si>
  <si>
    <t>Last Modified: Sunday</t>
  </si>
  <si>
    <t xml:space="preserve"> 2012 20:26:00</t>
  </si>
  <si>
    <t>Instrument Type: Applied Biosystems 7500 Fast Real-Time PCR System</t>
  </si>
  <si>
    <t>Exporting Mode: Based on Selected Wells and Report Setting</t>
  </si>
  <si>
    <t>Comments:</t>
  </si>
  <si>
    <t>SDS v1.4</t>
  </si>
  <si>
    <t>Thermal Cycler Profile</t>
  </si>
  <si>
    <t>Stage</t>
  </si>
  <si>
    <t>Repetitions</t>
  </si>
  <si>
    <t>Temperature</t>
  </si>
  <si>
    <t>Time</t>
  </si>
  <si>
    <t>Ramp Rate</t>
  </si>
  <si>
    <t>Auto Increment</t>
  </si>
  <si>
    <t>95.0 °C</t>
  </si>
  <si>
    <t>Auto</t>
  </si>
  <si>
    <t>94.0 °C</t>
  </si>
  <si>
    <t>55.0 °C</t>
  </si>
  <si>
    <t>72.0 °C</t>
  </si>
  <si>
    <t>3 (Dissociation)</t>
  </si>
  <si>
    <t>60.0 °C</t>
  </si>
  <si>
    <t>Fast 7500 Mode</t>
  </si>
  <si>
    <t>Data Collection :  Stage 2 Step 2</t>
  </si>
  <si>
    <t>PCR Volume: 20 µL</t>
  </si>
  <si>
    <t>Well</t>
  </si>
  <si>
    <t>Sample Name</t>
  </si>
  <si>
    <t>Detector</t>
  </si>
  <si>
    <t>Task</t>
  </si>
  <si>
    <t>Ct</t>
  </si>
  <si>
    <t>A1</t>
  </si>
  <si>
    <t>PMA1</t>
  </si>
  <si>
    <t>Unknown</t>
  </si>
  <si>
    <t>A2</t>
  </si>
  <si>
    <t>GFP70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</si>
  <si>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</si>
  <si>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</si>
  <si>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</si>
  <si>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</si>
  <si>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</si>
  <si>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</si>
  <si>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</si>
  <si>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</si>
  <si>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</si>
  <si>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</si>
  <si>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</si>
  <si>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</si>
  <si>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</si>
  <si>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</si>
  <si>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</si>
  <si>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</si>
  <si>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</si>
  <si>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</si>
  <si>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</si>
  <si>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</si>
  <si>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</si>
  <si>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</si>
  <si>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</si>
  <si>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</si>
  <si>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</si>
  <si>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</si>
  <si>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</si>
  <si>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</si>
  <si>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</si>
  <si>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</si>
  <si>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</si>
  <si>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</si>
  <si>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</si>
  <si>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</si>
  <si>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</si>
  <si>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</si>
  <si>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</si>
  <si>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</si>
  <si>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</si>
  <si>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</si>
  <si>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</si>
  <si>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</si>
  <si>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</si>
  <si>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</si>
  <si>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</si>
  <si>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</si>
  <si>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</si>
  <si>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</si>
  <si>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</si>
  <si>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</si>
  <si>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</si>
  <si>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</si>
  <si>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</si>
  <si>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</si>
  <si>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</si>
  <si>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</si>
  <si>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</si>
  <si>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</si>
  <si>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</si>
  <si>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</si>
  <si>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</si>
  <si>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</si>
  <si>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</si>
  <si>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</si>
  <si>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</si>
  <si>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</si>
  <si>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</si>
  <si>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</si>
  <si>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</si>
  <si>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</si>
  <si>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</si>
  <si>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</si>
  <si>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</si>
  <si>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</si>
  <si>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</si>
  <si>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</si>
  <si>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</si>
  <si>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</si>
  <si>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</si>
  <si>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</si>
  <si>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</si>
  <si>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</si>
  <si>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</si>
  <si>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</si>
  <si>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</si>
  <si>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</si>
  <si>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</si>
  <si>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</si>
  <si>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</si>
  <si>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</si>
  <si>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</si>
  <si>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</si>
  <si>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</si>
  <si>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</si>
  <si>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YNB</t>
  </si>
  <si>
    <t>y = -2.7475x + 14.15</t>
  </si>
  <si>
    <t>YNB SKD233</t>
  </si>
  <si>
    <t>y = -3.1843x + 14.954</t>
  </si>
  <si>
    <t>Log10(x)</t>
  </si>
  <si>
    <t>x</t>
  </si>
  <si>
    <t>Avergae</t>
  </si>
  <si>
    <t>SD</t>
  </si>
  <si>
    <t>M199 SKD233</t>
  </si>
  <si>
    <t>GFP70/PMA1</t>
  </si>
  <si>
    <t>YNB HCRcTerN1</t>
  </si>
  <si>
    <t>M199 HCRcTerN1</t>
  </si>
  <si>
    <t xml:space="preserve">Average </t>
  </si>
  <si>
    <t>YNB HCRcTerN2</t>
  </si>
  <si>
    <t>M199 HCRcTerN2</t>
  </si>
  <si>
    <t>YNB HCRcTerC3</t>
  </si>
  <si>
    <t>M199 HCRcTerC3</t>
  </si>
  <si>
    <t>YNB HCRcTerC10</t>
  </si>
  <si>
    <t>M199 HCRcTerC10</t>
  </si>
  <si>
    <t>YNB SKD232</t>
  </si>
  <si>
    <t>M199 SKD232</t>
  </si>
  <si>
    <t xml:space="preserve">YNB SKD232 </t>
  </si>
  <si>
    <t>YNB HCRdTerNH5</t>
  </si>
  <si>
    <t>M199 HCRdTerNH5</t>
  </si>
  <si>
    <t>Avr.</t>
  </si>
  <si>
    <t>HCRc</t>
  </si>
  <si>
    <t>HCRd</t>
  </si>
  <si>
    <t>YNB HCRdTerNH6</t>
  </si>
  <si>
    <t>M199 HCRdTerNH6</t>
  </si>
  <si>
    <t>YNB HCRdTerCH2</t>
  </si>
  <si>
    <t>M199 HCRdTerCH2</t>
  </si>
  <si>
    <t>YNB HCRdTerCH5</t>
  </si>
  <si>
    <t>M199 HCRdTerCH5</t>
  </si>
  <si>
    <t>HCRcTerY1</t>
  </si>
  <si>
    <t>HCRcTerY2</t>
  </si>
  <si>
    <t>HCRcTerYC3</t>
  </si>
  <si>
    <t>HCRcTerYC10</t>
  </si>
  <si>
    <t>HCRdTerH5</t>
  </si>
  <si>
    <t>HCRdTerH6</t>
  </si>
  <si>
    <t>HCRdTerHC2</t>
  </si>
  <si>
    <t>HCRdTerHC5</t>
  </si>
  <si>
    <t>HCRcTerY1 vs HCRcTerY2</t>
  </si>
  <si>
    <t>Figure 6D</t>
  </si>
  <si>
    <t>HCRcTerYC3 vs HCRcTerYC10</t>
  </si>
  <si>
    <t>1 versus 2</t>
  </si>
  <si>
    <t>1 versus HCRc</t>
  </si>
  <si>
    <t>2 versus HCRc</t>
  </si>
  <si>
    <t>1 versus HCRd</t>
  </si>
  <si>
    <t>2 versus HCRd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</si>
</sst>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20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06182414698163"/>
                  <c:y val="0.233250583260426"/>
                </c:manualLayout>
              </c:layout>
              <c:numFmt formatCode="General" sourceLinked="0"/>
            </c:trendlineLbl>
          </c:trendline>
          <c:xVal>
            <c:numRef>
              <c:f>'Disk 1 11182012.csv'!$I$29:$I$32</c:f>
              <c:numCache>
                <c:formatCode>General</c:formatCode>
                <c:ptCount val="4"/>
                <c:pt idx="0">
                  <c:v>0.0</c:v>
                </c:pt>
                <c:pt idx="1">
                  <c:v>-1.0</c:v>
                </c:pt>
                <c:pt idx="2">
                  <c:v>-2.0</c:v>
                </c:pt>
                <c:pt idx="3">
                  <c:v>-3.0</c:v>
                </c:pt>
              </c:numCache>
            </c:numRef>
          </c:xVal>
          <c:yVal>
            <c:numRef>
              <c:f>'Disk 1 11182012.csv'!$J$29:$J$32</c:f>
              <c:numCache>
                <c:formatCode>General</c:formatCode>
                <c:ptCount val="4"/>
                <c:pt idx="0">
                  <c:v>14.23486666666667</c:v>
                </c:pt>
                <c:pt idx="1">
                  <c:v>16.75423333333334</c:v>
                </c:pt>
                <c:pt idx="2">
                  <c:v>19.67853333333333</c:v>
                </c:pt>
                <c:pt idx="3">
                  <c:v>22.4184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107256"/>
        <c:axId val="-2111210472"/>
      </c:scatterChart>
      <c:valAx>
        <c:axId val="-2111107256"/>
        <c:scaling>
          <c:orientation val="minMax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111210472"/>
        <c:crosses val="autoZero"/>
        <c:crossBetween val="midCat"/>
      </c:valAx>
      <c:valAx>
        <c:axId val="-2111210472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-2111107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61663650252674"/>
                  <c:y val="0.182699443057423"/>
                </c:manualLayout>
              </c:layout>
              <c:numFmt formatCode="General" sourceLinked="0"/>
            </c:trendlineLbl>
          </c:trendline>
          <c:xVal>
            <c:numRef>
              <c:f>'Disk 1 11182012.csv'!$I$43:$I$46</c:f>
              <c:numCache>
                <c:formatCode>General</c:formatCode>
                <c:ptCount val="4"/>
                <c:pt idx="0">
                  <c:v>0.0</c:v>
                </c:pt>
                <c:pt idx="1">
                  <c:v>-1.0</c:v>
                </c:pt>
                <c:pt idx="2">
                  <c:v>-2.0</c:v>
                </c:pt>
                <c:pt idx="3">
                  <c:v>-3.0</c:v>
                </c:pt>
              </c:numCache>
            </c:numRef>
          </c:xVal>
          <c:yVal>
            <c:numRef>
              <c:f>'Disk 1 11182012.csv'!$J$43:$J$46</c:f>
              <c:numCache>
                <c:formatCode>General</c:formatCode>
                <c:ptCount val="4"/>
                <c:pt idx="0">
                  <c:v>14.95416666666667</c:v>
                </c:pt>
                <c:pt idx="1">
                  <c:v>18.01616666666666</c:v>
                </c:pt>
                <c:pt idx="2">
                  <c:v>21.56703333333334</c:v>
                </c:pt>
                <c:pt idx="3">
                  <c:v>24.38503333333334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088152"/>
        <c:axId val="-2082771544"/>
      </c:scatterChart>
      <c:valAx>
        <c:axId val="-2083088152"/>
        <c:scaling>
          <c:orientation val="minMax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082771544"/>
        <c:crosses val="autoZero"/>
        <c:crossBetween val="midCat"/>
      </c:valAx>
      <c:valAx>
        <c:axId val="-2082771544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-2083088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'Disk 1 11182012.csv'!$AG$27:$AG$32</c:f>
                <c:numCache>
                  <c:formatCode>General</c:formatCode>
                  <c:ptCount val="6"/>
                  <c:pt idx="0">
                    <c:v>0.00626240497680547</c:v>
                  </c:pt>
                  <c:pt idx="1">
                    <c:v>0.0127234162359646</c:v>
                  </c:pt>
                  <c:pt idx="2">
                    <c:v>0.00300987324656155</c:v>
                  </c:pt>
                  <c:pt idx="3">
                    <c:v>0.0331115030846437</c:v>
                  </c:pt>
                  <c:pt idx="4">
                    <c:v>0.0137665732247887</c:v>
                  </c:pt>
                  <c:pt idx="5">
                    <c:v>0.0133125490573743</c:v>
                  </c:pt>
                </c:numCache>
              </c:numRef>
            </c:plus>
            <c:minus>
              <c:numRef>
                <c:f>'Disk 1 11182012.csv'!$AG$27:$AG$32</c:f>
                <c:numCache>
                  <c:formatCode>General</c:formatCode>
                  <c:ptCount val="6"/>
                  <c:pt idx="0">
                    <c:v>0.00626240497680547</c:v>
                  </c:pt>
                  <c:pt idx="1">
                    <c:v>0.0127234162359646</c:v>
                  </c:pt>
                  <c:pt idx="2">
                    <c:v>0.00300987324656155</c:v>
                  </c:pt>
                  <c:pt idx="3">
                    <c:v>0.0331115030846437</c:v>
                  </c:pt>
                  <c:pt idx="4">
                    <c:v>0.0137665732247887</c:v>
                  </c:pt>
                  <c:pt idx="5">
                    <c:v>0.0133125490573743</c:v>
                  </c:pt>
                </c:numCache>
              </c:numRef>
            </c:minus>
          </c:errBars>
          <c:cat>
            <c:strRef>
              <c:f>'Disk 1 11182012.csv'!$AE$27:$AE$32</c:f>
              <c:strCache>
                <c:ptCount val="6"/>
                <c:pt idx="0">
                  <c:v>HCRc</c:v>
                </c:pt>
                <c:pt idx="1">
                  <c:v>HCRd</c:v>
                </c:pt>
                <c:pt idx="2">
                  <c:v>HCRcTerY1</c:v>
                </c:pt>
                <c:pt idx="3">
                  <c:v>HCRcTerY2</c:v>
                </c:pt>
                <c:pt idx="4">
                  <c:v>HCRcTerYC3</c:v>
                </c:pt>
                <c:pt idx="5">
                  <c:v>HCRcTerYC10</c:v>
                </c:pt>
              </c:strCache>
            </c:strRef>
          </c:cat>
          <c:val>
            <c:numRef>
              <c:f>'Disk 1 11182012.csv'!$AF$27:$AF$32</c:f>
              <c:numCache>
                <c:formatCode>General</c:formatCode>
                <c:ptCount val="6"/>
                <c:pt idx="0">
                  <c:v>0.0829938605135653</c:v>
                </c:pt>
                <c:pt idx="1">
                  <c:v>0.259515664339727</c:v>
                </c:pt>
                <c:pt idx="2">
                  <c:v>0.177054741386558</c:v>
                </c:pt>
                <c:pt idx="3">
                  <c:v>0.149953739219455</c:v>
                </c:pt>
                <c:pt idx="4">
                  <c:v>0.0771568350081479</c:v>
                </c:pt>
                <c:pt idx="5">
                  <c:v>0.0862773574110966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577320"/>
        <c:axId val="-2082879768"/>
      </c:barChart>
      <c:catAx>
        <c:axId val="-211157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2879768"/>
        <c:crosses val="autoZero"/>
        <c:auto val="1"/>
        <c:lblAlgn val="ctr"/>
        <c:lblOffset val="100"/>
        <c:noMultiLvlLbl val="0"/>
      </c:catAx>
      <c:valAx>
        <c:axId val="-2082879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577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'Disk 1 11182012.csv'!$AG$40:$AG$45</c:f>
                <c:numCache>
                  <c:formatCode>General</c:formatCode>
                  <c:ptCount val="6"/>
                  <c:pt idx="0">
                    <c:v>0.00626240497680547</c:v>
                  </c:pt>
                  <c:pt idx="1">
                    <c:v>0.0127234162359646</c:v>
                  </c:pt>
                  <c:pt idx="2">
                    <c:v>0.0103690912109298</c:v>
                  </c:pt>
                  <c:pt idx="3">
                    <c:v>0.0351828528359261</c:v>
                  </c:pt>
                  <c:pt idx="4">
                    <c:v>0.0165576963610168</c:v>
                  </c:pt>
                  <c:pt idx="5">
                    <c:v>0.0219075377035471</c:v>
                  </c:pt>
                </c:numCache>
              </c:numRef>
            </c:plus>
            <c:minus>
              <c:numRef>
                <c:f>'Disk 1 11182012.csv'!$AG$40:$AG$45</c:f>
                <c:numCache>
                  <c:formatCode>General</c:formatCode>
                  <c:ptCount val="6"/>
                  <c:pt idx="0">
                    <c:v>0.00626240497680547</c:v>
                  </c:pt>
                  <c:pt idx="1">
                    <c:v>0.0127234162359646</c:v>
                  </c:pt>
                  <c:pt idx="2">
                    <c:v>0.0103690912109298</c:v>
                  </c:pt>
                  <c:pt idx="3">
                    <c:v>0.0351828528359261</c:v>
                  </c:pt>
                  <c:pt idx="4">
                    <c:v>0.0165576963610168</c:v>
                  </c:pt>
                  <c:pt idx="5">
                    <c:v>0.0219075377035471</c:v>
                  </c:pt>
                </c:numCache>
              </c:numRef>
            </c:minus>
          </c:errBars>
          <c:cat>
            <c:strRef>
              <c:f>'Disk 1 11182012.csv'!$AE$40:$AE$45</c:f>
              <c:strCache>
                <c:ptCount val="6"/>
                <c:pt idx="0">
                  <c:v>HCRc</c:v>
                </c:pt>
                <c:pt idx="1">
                  <c:v>HCRd</c:v>
                </c:pt>
                <c:pt idx="2">
                  <c:v>HCRdTerH5</c:v>
                </c:pt>
                <c:pt idx="3">
                  <c:v>HCRdTerH6</c:v>
                </c:pt>
                <c:pt idx="4">
                  <c:v>HCRdTerHC2</c:v>
                </c:pt>
                <c:pt idx="5">
                  <c:v>HCRdTerHC5</c:v>
                </c:pt>
              </c:strCache>
            </c:strRef>
          </c:cat>
          <c:val>
            <c:numRef>
              <c:f>'Disk 1 11182012.csv'!$AF$40:$AF$45</c:f>
              <c:numCache>
                <c:formatCode>General</c:formatCode>
                <c:ptCount val="6"/>
                <c:pt idx="0">
                  <c:v>0.0829938605135653</c:v>
                </c:pt>
                <c:pt idx="1">
                  <c:v>0.259515664339727</c:v>
                </c:pt>
                <c:pt idx="2">
                  <c:v>0.0947562977827078</c:v>
                </c:pt>
                <c:pt idx="3">
                  <c:v>0.128777580138659</c:v>
                </c:pt>
                <c:pt idx="4">
                  <c:v>0.208138467057593</c:v>
                </c:pt>
                <c:pt idx="5">
                  <c:v>0.195157766600719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802008"/>
        <c:axId val="-2082961912"/>
      </c:barChart>
      <c:catAx>
        <c:axId val="-211180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en-US"/>
          </a:p>
        </c:txPr>
        <c:crossAx val="-2082961912"/>
        <c:crosses val="autoZero"/>
        <c:auto val="1"/>
        <c:lblAlgn val="ctr"/>
        <c:lblOffset val="100"/>
        <c:noMultiLvlLbl val="0"/>
      </c:catAx>
      <c:valAx>
        <c:axId val="-2082961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en-US"/>
          </a:p>
        </c:txPr>
        <c:crossAx val="-211180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26</xdr:row>
      <xdr:rowOff>177800</xdr:rowOff>
    </xdr:from>
    <xdr:to>
      <xdr:col>15</xdr:col>
      <xdr:colOff>495300</xdr:colOff>
      <xdr:row>40</xdr:row>
      <xdr:rowOff>0</xdr:rowOff>
    </xdr:to>
    <xdr:graphicFrame macro="">
      <xdr:nvGraphicFramePr>
        <xdr:cNvPr id="1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40</xdr:row>
      <xdr:rowOff>177800</xdr:rowOff>
    </xdr:from>
    <xdr:to>
      <xdr:col>15</xdr:col>
      <xdr:colOff>508000</xdr:colOff>
      <xdr:row>54</xdr:row>
      <xdr:rowOff>114300</xdr:rowOff>
    </xdr:to>
    <xdr:graphicFrame macro="">
      <xdr:nvGraphicFramePr>
        <xdr:cNvPr id="1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571500</xdr:colOff>
      <xdr:row>23</xdr:row>
      <xdr:rowOff>63500</xdr:rowOff>
    </xdr:from>
    <xdr:to>
      <xdr:col>39</xdr:col>
      <xdr:colOff>190500</xdr:colOff>
      <xdr:row>37</xdr:row>
      <xdr:rowOff>139700</xdr:rowOff>
    </xdr:to>
    <xdr:graphicFrame macro="">
      <xdr:nvGraphicFramePr>
        <xdr:cNvPr id="1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12700</xdr:colOff>
      <xdr:row>39</xdr:row>
      <xdr:rowOff>25400</xdr:rowOff>
    </xdr:from>
    <xdr:to>
      <xdr:col>41</xdr:col>
      <xdr:colOff>12700</xdr:colOff>
      <xdr:row>58</xdr:row>
      <xdr:rowOff>139700</xdr:rowOff>
    </xdr:to>
    <xdr:graphicFrame macro="">
      <xdr:nvGraphicFramePr>
        <xdr:cNvPr id="1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tabSelected="1" topLeftCell="V16" workbookViewId="0">
      <selection activeCell="AQ50" sqref="AQ50"/>
    </sheetView>
  </sheetViews>
  <sheetFormatPr baseColWidth="10" defaultRowHeight="15" x14ac:dyDescent="0"/>
  <cols>
    <col min="6" max="6" width="17.1640625" bestFit="1" customWidth="1"/>
    <col min="17" max="17" width="16.83203125" bestFit="1" customWidth="1"/>
    <col min="24" max="24" width="17.1640625" bestFit="1" customWidth="1"/>
    <col min="28" max="29" width="10.83203125" style="3"/>
    <col min="41" max="41" width="10.83203125" style="4"/>
    <col min="42" max="42" width="12.1640625" bestFit="1" customWidth="1"/>
    <col min="43" max="43" width="11.1640625" bestFit="1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5" spans="1:6">
      <c r="A5" t="s">
        <v>3</v>
      </c>
    </row>
    <row r="7" spans="1:6">
      <c r="A7" t="s">
        <v>4</v>
      </c>
    </row>
    <row r="8" spans="1:6">
      <c r="A8" t="s">
        <v>5</v>
      </c>
      <c r="B8" t="s">
        <v>6</v>
      </c>
      <c r="C8" t="s">
        <v>7</v>
      </c>
    </row>
    <row r="9" spans="1:6">
      <c r="A9" t="s">
        <v>8</v>
      </c>
      <c r="B9" t="s">
        <v>6</v>
      </c>
      <c r="C9" t="s">
        <v>9</v>
      </c>
    </row>
    <row r="10" spans="1:6">
      <c r="A10" t="s">
        <v>10</v>
      </c>
    </row>
    <row r="11" spans="1:6">
      <c r="A11" t="s">
        <v>11</v>
      </c>
    </row>
    <row r="12" spans="1:6">
      <c r="A12" t="s">
        <v>12</v>
      </c>
    </row>
    <row r="13" spans="1:6">
      <c r="A13" t="s">
        <v>13</v>
      </c>
    </row>
    <row r="15" spans="1:6">
      <c r="A15" t="s">
        <v>14</v>
      </c>
    </row>
    <row r="16" spans="1:6">
      <c r="A16" t="s">
        <v>15</v>
      </c>
      <c r="B16" t="s">
        <v>16</v>
      </c>
      <c r="C16" t="s">
        <v>17</v>
      </c>
      <c r="D16" t="s">
        <v>18</v>
      </c>
      <c r="E16" t="s">
        <v>19</v>
      </c>
      <c r="F16" t="s">
        <v>20</v>
      </c>
    </row>
    <row r="17" spans="1:45">
      <c r="A17">
        <v>1</v>
      </c>
      <c r="B17">
        <v>1</v>
      </c>
      <c r="C17" t="s">
        <v>21</v>
      </c>
      <c r="D17" s="1">
        <v>2.0833333333333332E-2</v>
      </c>
      <c r="E17" t="s">
        <v>22</v>
      </c>
    </row>
    <row r="18" spans="1:45">
      <c r="A18">
        <v>2</v>
      </c>
      <c r="B18">
        <v>40</v>
      </c>
      <c r="C18" t="s">
        <v>23</v>
      </c>
      <c r="D18" s="1">
        <v>1.0416666666666666E-2</v>
      </c>
      <c r="E18" t="s">
        <v>22</v>
      </c>
    </row>
    <row r="19" spans="1:45">
      <c r="C19" t="s">
        <v>24</v>
      </c>
      <c r="D19" s="1">
        <v>2.0833333333333332E-2</v>
      </c>
      <c r="E19" t="s">
        <v>22</v>
      </c>
    </row>
    <row r="20" spans="1:45">
      <c r="C20" t="s">
        <v>25</v>
      </c>
      <c r="D20" s="1">
        <v>2.0833333333333332E-2</v>
      </c>
      <c r="E20" t="s">
        <v>22</v>
      </c>
    </row>
    <row r="21" spans="1:45">
      <c r="A21" t="s">
        <v>26</v>
      </c>
      <c r="B21">
        <v>1</v>
      </c>
      <c r="C21" t="s">
        <v>21</v>
      </c>
      <c r="D21" s="1">
        <v>1.0416666666666666E-2</v>
      </c>
      <c r="E21" t="s">
        <v>22</v>
      </c>
      <c r="AI21" t="s">
        <v>177</v>
      </c>
      <c r="AO21" s="4">
        <v>1</v>
      </c>
      <c r="AP21" t="s">
        <v>176</v>
      </c>
    </row>
    <row r="22" spans="1:45">
      <c r="C22" t="s">
        <v>27</v>
      </c>
      <c r="D22" s="1">
        <v>4.1666666666666664E-2</v>
      </c>
      <c r="E22" t="s">
        <v>22</v>
      </c>
    </row>
    <row r="23" spans="1:45">
      <c r="C23" t="s">
        <v>21</v>
      </c>
      <c r="D23" s="1">
        <v>1.0416666666666666E-2</v>
      </c>
      <c r="E23" t="s">
        <v>22</v>
      </c>
      <c r="AP23">
        <f>_xlfn.T.TEST(AA35:AA37,AA43:AA45,2,2)</f>
        <v>0.23085126586966889</v>
      </c>
    </row>
    <row r="24" spans="1:45">
      <c r="C24" t="s">
        <v>27</v>
      </c>
      <c r="D24" s="1">
        <v>1.0416666666666666E-2</v>
      </c>
      <c r="E24" t="s">
        <v>22</v>
      </c>
    </row>
    <row r="25" spans="1:45">
      <c r="A25" t="s">
        <v>28</v>
      </c>
      <c r="AF25" t="s">
        <v>135</v>
      </c>
    </row>
    <row r="26" spans="1:45">
      <c r="A26" t="s">
        <v>29</v>
      </c>
      <c r="R26" t="s">
        <v>37</v>
      </c>
      <c r="S26" t="s">
        <v>136</v>
      </c>
      <c r="Y26" t="s">
        <v>37</v>
      </c>
      <c r="Z26" t="s">
        <v>40</v>
      </c>
      <c r="AA26" t="s">
        <v>144</v>
      </c>
      <c r="AB26" s="3" t="s">
        <v>147</v>
      </c>
      <c r="AC26" s="3" t="s">
        <v>142</v>
      </c>
      <c r="AF26" t="s">
        <v>159</v>
      </c>
      <c r="AG26" t="s">
        <v>142</v>
      </c>
      <c r="AO26" s="4">
        <v>2</v>
      </c>
      <c r="AP26" t="s">
        <v>178</v>
      </c>
    </row>
    <row r="27" spans="1:45">
      <c r="A27" t="s">
        <v>30</v>
      </c>
      <c r="S27" t="s">
        <v>139</v>
      </c>
      <c r="T27" t="s">
        <v>140</v>
      </c>
      <c r="U27" t="s">
        <v>141</v>
      </c>
      <c r="V27" t="s">
        <v>142</v>
      </c>
      <c r="Y27">
        <v>0.98634974631660399</v>
      </c>
      <c r="Z27">
        <v>7.7668112947883255E-2</v>
      </c>
      <c r="AA27">
        <f>Z27/Y27</f>
        <v>7.8742974525947626E-2</v>
      </c>
      <c r="AB27" s="3">
        <f>AVERAGE(AA27:AA29)</f>
        <v>8.2993860513565276E-2</v>
      </c>
      <c r="AC27" s="3">
        <f>STDEV(AA27:AA29)</f>
        <v>6.262404976805476E-3</v>
      </c>
      <c r="AE27" t="s">
        <v>160</v>
      </c>
      <c r="AF27">
        <v>8.2993860513565276E-2</v>
      </c>
      <c r="AG27">
        <v>6.262404976805476E-3</v>
      </c>
    </row>
    <row r="28" spans="1:45">
      <c r="G28" t="s">
        <v>37</v>
      </c>
      <c r="R28">
        <v>14.166399999999999</v>
      </c>
      <c r="S28" s="2">
        <f>(R28-14.15)/-2.7475</f>
        <v>-5.9690627843490742E-3</v>
      </c>
      <c r="T28">
        <f>10^S28</f>
        <v>0.98634974631660399</v>
      </c>
      <c r="U28">
        <f>AVERAGE(T28:T30)</f>
        <v>0.93272719156714334</v>
      </c>
      <c r="V28">
        <f>STDEV(T28:T30)</f>
        <v>6.1677837526833673E-2</v>
      </c>
      <c r="X28" t="s">
        <v>137</v>
      </c>
      <c r="Y28">
        <v>0.86532500562174519</v>
      </c>
      <c r="Z28">
        <v>7.8039669691144745E-2</v>
      </c>
      <c r="AA28">
        <f>Z28/Y28</f>
        <v>9.0185386050496044E-2</v>
      </c>
      <c r="AE28" t="s">
        <v>161</v>
      </c>
      <c r="AF28">
        <v>0.25951566433972728</v>
      </c>
      <c r="AG28">
        <v>1.2723416235964635E-2</v>
      </c>
      <c r="AP28">
        <f>_xlfn.T.TEST(AA51:AA53,AA59:AA61,2,2)</f>
        <v>0.45578106408984181</v>
      </c>
    </row>
    <row r="29" spans="1:45">
      <c r="A29" t="s">
        <v>31</v>
      </c>
      <c r="B29" t="s">
        <v>32</v>
      </c>
      <c r="C29" t="s">
        <v>33</v>
      </c>
      <c r="D29" t="s">
        <v>34</v>
      </c>
      <c r="E29" t="s">
        <v>35</v>
      </c>
      <c r="F29">
        <v>1</v>
      </c>
      <c r="G29">
        <v>14.166399999999999</v>
      </c>
      <c r="H29">
        <f>AVERAGE(G29:G31)</f>
        <v>14.234866666666667</v>
      </c>
      <c r="I29">
        <v>0</v>
      </c>
      <c r="J29">
        <v>14.234866666666667</v>
      </c>
      <c r="Q29" t="s">
        <v>137</v>
      </c>
      <c r="R29">
        <v>14.3226</v>
      </c>
      <c r="S29" s="2">
        <f>(R29-14.15)/-2.7475</f>
        <v>-6.2820746132847757E-2</v>
      </c>
      <c r="T29">
        <f>10^S29</f>
        <v>0.86532500562174519</v>
      </c>
      <c r="Y29">
        <v>0.94650682276308074</v>
      </c>
      <c r="Z29">
        <v>7.5770919826825142E-2</v>
      </c>
      <c r="AA29">
        <f>Z29/Y29</f>
        <v>8.0053220964252145E-2</v>
      </c>
      <c r="AE29" t="s">
        <v>168</v>
      </c>
      <c r="AF29">
        <v>0.17705474138655763</v>
      </c>
      <c r="AG29">
        <v>3.0098732465615552E-3</v>
      </c>
    </row>
    <row r="30" spans="1:45">
      <c r="A30" t="s">
        <v>36</v>
      </c>
      <c r="C30" t="s">
        <v>37</v>
      </c>
      <c r="D30" t="s">
        <v>38</v>
      </c>
      <c r="E30">
        <v>14.166399999999999</v>
      </c>
      <c r="G30">
        <v>14.3226</v>
      </c>
      <c r="I30">
        <v>-1</v>
      </c>
      <c r="J30">
        <v>16.754233333333335</v>
      </c>
      <c r="R30">
        <v>14.2156</v>
      </c>
      <c r="S30" s="2">
        <f>(R30-14.15)/-2.7475</f>
        <v>-2.3876251137397591E-2</v>
      </c>
      <c r="T30">
        <f>10^S30</f>
        <v>0.94650682276308074</v>
      </c>
      <c r="AE30" t="s">
        <v>169</v>
      </c>
      <c r="AF30">
        <v>0.14995373921945507</v>
      </c>
      <c r="AG30">
        <v>3.3111503084643661E-2</v>
      </c>
    </row>
    <row r="31" spans="1:45">
      <c r="A31" t="s">
        <v>39</v>
      </c>
      <c r="C31" t="s">
        <v>40</v>
      </c>
      <c r="D31" t="s">
        <v>38</v>
      </c>
      <c r="E31">
        <v>18.4878</v>
      </c>
      <c r="G31">
        <v>14.2156</v>
      </c>
      <c r="I31">
        <v>-2</v>
      </c>
      <c r="J31">
        <v>19.678533333333334</v>
      </c>
      <c r="Y31">
        <v>0.48140586163715082</v>
      </c>
      <c r="Z31">
        <v>0.9553282573869285</v>
      </c>
      <c r="AA31">
        <f>Z31/Y31</f>
        <v>1.9844549755544654</v>
      </c>
      <c r="AB31" s="3">
        <f>AVERAGE(AA31:AA33)</f>
        <v>1.7746754737188812</v>
      </c>
      <c r="AC31" s="3">
        <f>STDEV(AA31:AA33)</f>
        <v>0.18181279701154435</v>
      </c>
      <c r="AE31" t="s">
        <v>170</v>
      </c>
      <c r="AF31">
        <v>7.715683500814792E-2</v>
      </c>
      <c r="AG31">
        <v>1.3766573224788701E-2</v>
      </c>
      <c r="AO31" s="4">
        <v>3</v>
      </c>
      <c r="AP31" t="s">
        <v>179</v>
      </c>
      <c r="AR31">
        <v>0.17785638332629944</v>
      </c>
      <c r="AS31">
        <v>7.7652105853527886E-2</v>
      </c>
    </row>
    <row r="32" spans="1:45">
      <c r="A32" t="s">
        <v>41</v>
      </c>
      <c r="C32" t="s">
        <v>37</v>
      </c>
      <c r="D32" t="s">
        <v>38</v>
      </c>
      <c r="E32">
        <v>16.780100000000001</v>
      </c>
      <c r="F32">
        <v>0.1</v>
      </c>
      <c r="G32">
        <v>16.780100000000001</v>
      </c>
      <c r="H32">
        <f>AVERAGE(G32:G34)</f>
        <v>16.754233333333335</v>
      </c>
      <c r="I32">
        <v>-3</v>
      </c>
      <c r="J32">
        <v>22.418400000000002</v>
      </c>
      <c r="R32" t="s">
        <v>40</v>
      </c>
      <c r="S32" t="s">
        <v>138</v>
      </c>
      <c r="X32" t="s">
        <v>143</v>
      </c>
      <c r="Y32">
        <v>0.57015949395043808</v>
      </c>
      <c r="Z32">
        <v>0.95608844319010722</v>
      </c>
      <c r="AA32">
        <f>Z32/Y32</f>
        <v>1.6768789318330926</v>
      </c>
      <c r="AE32" t="s">
        <v>171</v>
      </c>
      <c r="AF32">
        <v>8.6277357411096586E-2</v>
      </c>
      <c r="AG32">
        <v>1.3312549057374272E-2</v>
      </c>
      <c r="AR32">
        <v>0.17958263423177728</v>
      </c>
      <c r="AS32">
        <v>9.0669089426795885E-2</v>
      </c>
    </row>
    <row r="33" spans="1:45">
      <c r="A33" t="s">
        <v>42</v>
      </c>
      <c r="C33" t="s">
        <v>40</v>
      </c>
      <c r="D33" t="s">
        <v>38</v>
      </c>
      <c r="E33">
        <v>18.043399999999998</v>
      </c>
      <c r="G33">
        <v>16.613600000000002</v>
      </c>
      <c r="S33" t="s">
        <v>139</v>
      </c>
      <c r="T33" t="s">
        <v>140</v>
      </c>
      <c r="U33" t="s">
        <v>141</v>
      </c>
      <c r="V33" t="s">
        <v>142</v>
      </c>
      <c r="Y33">
        <v>0.65823405222962983</v>
      </c>
      <c r="Z33">
        <v>1.0944408309500953</v>
      </c>
      <c r="AA33">
        <f>Z33/Y33</f>
        <v>1.6626925137690862</v>
      </c>
      <c r="AE33" t="s">
        <v>172</v>
      </c>
      <c r="AF33">
        <v>9.4756297782707818E-2</v>
      </c>
      <c r="AG33">
        <v>1.0369091210929824E-2</v>
      </c>
      <c r="AP33">
        <f>_xlfn.T.TEST(AR31:AR36,AS31:AS36,2,2)</f>
        <v>4.012731649142518E-5</v>
      </c>
      <c r="AR33">
        <v>0.17372520660159618</v>
      </c>
      <c r="AS33">
        <v>6.3149309744120002E-2</v>
      </c>
    </row>
    <row r="34" spans="1:45">
      <c r="A34" t="s">
        <v>43</v>
      </c>
      <c r="C34" t="s">
        <v>37</v>
      </c>
      <c r="D34" t="s">
        <v>38</v>
      </c>
      <c r="E34">
        <v>19.657599999999999</v>
      </c>
      <c r="G34">
        <v>16.869</v>
      </c>
      <c r="R34">
        <v>18.4878</v>
      </c>
      <c r="S34">
        <f>(R34-14.954)/-3.1843</f>
        <v>-1.1097572464905943</v>
      </c>
      <c r="T34">
        <f>10^S34</f>
        <v>7.7668112947883255E-2</v>
      </c>
      <c r="U34">
        <f>AVERAGE(T34:T36)</f>
        <v>7.7159567488617728E-2</v>
      </c>
      <c r="V34">
        <f>STDEV(T34:T36)</f>
        <v>1.2168690766952927E-3</v>
      </c>
      <c r="AE34" t="s">
        <v>173</v>
      </c>
      <c r="AF34">
        <v>0.12877758013865895</v>
      </c>
      <c r="AG34">
        <v>3.5182852835926148E-2</v>
      </c>
      <c r="AR34">
        <v>0.13325432436394136</v>
      </c>
      <c r="AS34">
        <v>7.2075285717085352E-2</v>
      </c>
    </row>
    <row r="35" spans="1:45">
      <c r="A35" t="s">
        <v>44</v>
      </c>
      <c r="C35" t="s">
        <v>40</v>
      </c>
      <c r="D35" t="s">
        <v>38</v>
      </c>
      <c r="E35">
        <v>21.618300000000001</v>
      </c>
      <c r="F35">
        <v>0.01</v>
      </c>
      <c r="G35">
        <v>19.657599999999999</v>
      </c>
      <c r="H35">
        <f>AVERAGE(G35:G37)</f>
        <v>19.678533333333334</v>
      </c>
      <c r="Q35" t="s">
        <v>137</v>
      </c>
      <c r="R35">
        <v>18.481200000000001</v>
      </c>
      <c r="S35">
        <f>(R35-14.954)/-3.1843</f>
        <v>-1.1076845774581543</v>
      </c>
      <c r="T35">
        <f>10^S35</f>
        <v>7.8039669691144745E-2</v>
      </c>
      <c r="Y35">
        <v>0.82849100191968761</v>
      </c>
      <c r="Z35">
        <v>0.14735241321981785</v>
      </c>
      <c r="AA35">
        <f>Z35/Y35</f>
        <v>0.17785638332629944</v>
      </c>
      <c r="AB35" s="3">
        <f>AVERAGE(AA35:AA37)</f>
        <v>0.17705474138655763</v>
      </c>
      <c r="AC35" s="3">
        <f>STDEV(AA35:AA37)</f>
        <v>3.0098732465615552E-3</v>
      </c>
      <c r="AE35" t="s">
        <v>174</v>
      </c>
      <c r="AF35">
        <v>0.20813846705759306</v>
      </c>
      <c r="AG35">
        <v>1.6557696361016852E-2</v>
      </c>
      <c r="AR35">
        <v>0.12851722845595834</v>
      </c>
      <c r="AS35">
        <v>8.8284295486796838E-2</v>
      </c>
    </row>
    <row r="36" spans="1:45">
      <c r="A36" t="s">
        <v>45</v>
      </c>
      <c r="C36" t="s">
        <v>37</v>
      </c>
      <c r="D36" t="s">
        <v>38</v>
      </c>
      <c r="E36">
        <v>22.169</v>
      </c>
      <c r="G36">
        <v>19.634</v>
      </c>
      <c r="R36">
        <v>18.521999999999998</v>
      </c>
      <c r="S36">
        <f>(R36-14.954)/-3.1843</f>
        <v>-1.120497440567785</v>
      </c>
      <c r="T36">
        <f>10^S36</f>
        <v>7.5770919826825142E-2</v>
      </c>
      <c r="X36" t="s">
        <v>145</v>
      </c>
      <c r="Y36">
        <v>0.87235281649311336</v>
      </c>
      <c r="Z36">
        <v>0.15665941676534351</v>
      </c>
      <c r="AA36">
        <f t="shared" ref="AA36:AA99" si="0">Z36/Y36</f>
        <v>0.17958263423177728</v>
      </c>
      <c r="AE36" t="s">
        <v>175</v>
      </c>
      <c r="AF36">
        <v>0.19515776660071857</v>
      </c>
      <c r="AG36">
        <v>2.1907537703547097E-2</v>
      </c>
      <c r="AR36">
        <v>0.18808966483846551</v>
      </c>
      <c r="AS36">
        <v>9.8472491029407583E-2</v>
      </c>
    </row>
    <row r="37" spans="1:45">
      <c r="A37" t="s">
        <v>46</v>
      </c>
      <c r="C37" t="s">
        <v>40</v>
      </c>
      <c r="D37" t="s">
        <v>38</v>
      </c>
      <c r="E37">
        <v>24.389500000000002</v>
      </c>
      <c r="G37">
        <v>19.744</v>
      </c>
      <c r="Y37">
        <v>0.92829647879847432</v>
      </c>
      <c r="Z37">
        <v>0.1612684975667992</v>
      </c>
      <c r="AA37">
        <f t="shared" si="0"/>
        <v>0.17372520660159618</v>
      </c>
      <c r="AO37" s="4">
        <v>4</v>
      </c>
      <c r="AP37" t="s">
        <v>180</v>
      </c>
    </row>
    <row r="38" spans="1:45">
      <c r="A38" t="s">
        <v>47</v>
      </c>
      <c r="C38" t="s">
        <v>37</v>
      </c>
      <c r="D38" t="s">
        <v>38</v>
      </c>
      <c r="E38">
        <v>14.3843</v>
      </c>
      <c r="F38">
        <v>1E-3</v>
      </c>
      <c r="G38">
        <v>22.169</v>
      </c>
      <c r="H38">
        <f>AVERAGE(G38:G40)</f>
        <v>22.418400000000002</v>
      </c>
      <c r="R38" t="s">
        <v>37</v>
      </c>
      <c r="S38" t="s">
        <v>136</v>
      </c>
      <c r="AP38">
        <f>_xlfn.T.TEST(AA27:AA29,AR31:AR36,2,2)</f>
        <v>1.2906400189323848E-3</v>
      </c>
    </row>
    <row r="39" spans="1:45">
      <c r="A39" t="s">
        <v>48</v>
      </c>
      <c r="C39" t="s">
        <v>40</v>
      </c>
      <c r="D39" t="s">
        <v>38</v>
      </c>
      <c r="E39">
        <v>15.396599999999999</v>
      </c>
      <c r="G39">
        <v>22.878900000000002</v>
      </c>
      <c r="S39" t="s">
        <v>139</v>
      </c>
      <c r="T39" t="s">
        <v>140</v>
      </c>
      <c r="U39" t="s">
        <v>141</v>
      </c>
      <c r="V39" t="s">
        <v>142</v>
      </c>
      <c r="Y39">
        <v>0.4680782606968597</v>
      </c>
      <c r="Z39">
        <v>0.72611525090207685</v>
      </c>
      <c r="AA39">
        <f t="shared" si="0"/>
        <v>1.5512689049499118</v>
      </c>
      <c r="AB39" s="3">
        <f>AVERAGE(AA39:AA41)</f>
        <v>1.5043310157676737</v>
      </c>
      <c r="AC39" s="3">
        <f>STDEV(AA39:AA41)</f>
        <v>0.11613014895098814</v>
      </c>
    </row>
    <row r="40" spans="1:45">
      <c r="A40" t="s">
        <v>49</v>
      </c>
      <c r="C40" t="s">
        <v>37</v>
      </c>
      <c r="D40" t="s">
        <v>38</v>
      </c>
      <c r="E40">
        <v>14.5634</v>
      </c>
      <c r="G40">
        <v>22.2073</v>
      </c>
      <c r="R40">
        <v>15.0223</v>
      </c>
      <c r="S40">
        <f>(R40-14.15)/-2.7475</f>
        <v>-0.31748862602365757</v>
      </c>
      <c r="T40">
        <f>10^S40</f>
        <v>0.48140586163715082</v>
      </c>
      <c r="U40">
        <f>AVERAGE(T40:T42)</f>
        <v>0.5699331359390728</v>
      </c>
      <c r="V40">
        <f>STDEV(T40:T42)</f>
        <v>8.8414312616875643E-2</v>
      </c>
      <c r="X40" t="s">
        <v>146</v>
      </c>
      <c r="Y40">
        <v>0.48517260348530772</v>
      </c>
      <c r="Z40">
        <v>0.77125245260641262</v>
      </c>
      <c r="AA40">
        <f t="shared" si="0"/>
        <v>1.5896455139181578</v>
      </c>
      <c r="AE40" t="s">
        <v>160</v>
      </c>
      <c r="AF40">
        <v>8.2993860513565276E-2</v>
      </c>
      <c r="AG40">
        <v>6.262404976805476E-3</v>
      </c>
    </row>
    <row r="41" spans="1:45">
      <c r="A41" t="s">
        <v>50</v>
      </c>
      <c r="C41" t="s">
        <v>40</v>
      </c>
      <c r="D41" t="s">
        <v>38</v>
      </c>
      <c r="E41">
        <v>14.972899999999999</v>
      </c>
      <c r="Q41" t="s">
        <v>143</v>
      </c>
      <c r="R41">
        <v>14.820399999999999</v>
      </c>
      <c r="S41">
        <f>(R41-14.15)/-2.7475</f>
        <v>-0.24400363967242911</v>
      </c>
      <c r="T41">
        <f>10^S41</f>
        <v>0.57015949395043808</v>
      </c>
      <c r="Y41">
        <v>0.51452961070678682</v>
      </c>
      <c r="Z41">
        <v>0.70597508254773766</v>
      </c>
      <c r="AA41">
        <f t="shared" si="0"/>
        <v>1.3720786284349515</v>
      </c>
      <c r="AE41" t="s">
        <v>161</v>
      </c>
      <c r="AF41">
        <v>0.25951566433972728</v>
      </c>
      <c r="AG41">
        <v>1.2723416235964635E-2</v>
      </c>
      <c r="AP41" s="4">
        <v>5</v>
      </c>
      <c r="AQ41" t="s">
        <v>181</v>
      </c>
    </row>
    <row r="42" spans="1:45">
      <c r="A42" t="s">
        <v>51</v>
      </c>
      <c r="C42" t="s">
        <v>37</v>
      </c>
      <c r="D42" t="s">
        <v>38</v>
      </c>
      <c r="E42">
        <v>14.3226</v>
      </c>
      <c r="R42">
        <v>14.648999999999999</v>
      </c>
      <c r="S42">
        <f>(R42-14.15)/-2.7475</f>
        <v>-0.18161965423111875</v>
      </c>
      <c r="T42">
        <f>10^S42</f>
        <v>0.65823405222962983</v>
      </c>
      <c r="AE42" t="s">
        <v>172</v>
      </c>
      <c r="AF42">
        <v>9.4756297782707818E-2</v>
      </c>
      <c r="AG42">
        <v>1.0369091210929824E-2</v>
      </c>
      <c r="AQ42">
        <f>_xlfn.T.TEST(AS31:AS36,AA27:AA29,2,2)</f>
        <v>0.88036815971508942</v>
      </c>
    </row>
    <row r="43" spans="1:45">
      <c r="A43" t="s">
        <v>52</v>
      </c>
      <c r="C43" t="s">
        <v>40</v>
      </c>
      <c r="D43" t="s">
        <v>38</v>
      </c>
      <c r="E43">
        <v>18.481200000000001</v>
      </c>
      <c r="G43" t="s">
        <v>40</v>
      </c>
      <c r="I43">
        <v>0</v>
      </c>
      <c r="J43">
        <v>14.954166666666666</v>
      </c>
      <c r="Y43">
        <v>0.70718972455480167</v>
      </c>
      <c r="Z43">
        <v>9.4236088942671895E-2</v>
      </c>
      <c r="AA43">
        <f t="shared" si="0"/>
        <v>0.13325432436394136</v>
      </c>
      <c r="AB43" s="3">
        <f>AVERAGE(AA43:AA45)</f>
        <v>0.14995373921945507</v>
      </c>
      <c r="AC43" s="3">
        <f>STDEV(AA43:AA45)</f>
        <v>3.3111503084643661E-2</v>
      </c>
      <c r="AE43" t="s">
        <v>173</v>
      </c>
      <c r="AF43">
        <v>0.12877758013865895</v>
      </c>
      <c r="AG43">
        <v>3.5182852835926148E-2</v>
      </c>
    </row>
    <row r="44" spans="1:45">
      <c r="A44" t="s">
        <v>53</v>
      </c>
      <c r="C44" t="s">
        <v>37</v>
      </c>
      <c r="D44" t="s">
        <v>38</v>
      </c>
      <c r="E44">
        <v>16.613600000000002</v>
      </c>
      <c r="F44">
        <v>1</v>
      </c>
      <c r="G44">
        <v>15.017200000000001</v>
      </c>
      <c r="H44">
        <f>AVERAGE(G44:G46)</f>
        <v>14.954166666666666</v>
      </c>
      <c r="I44">
        <v>-1</v>
      </c>
      <c r="J44">
        <v>18.016166666666663</v>
      </c>
      <c r="R44" t="s">
        <v>40</v>
      </c>
      <c r="S44" t="s">
        <v>138</v>
      </c>
      <c r="X44" t="s">
        <v>148</v>
      </c>
      <c r="Y44">
        <v>0.7696559538401776</v>
      </c>
      <c r="Z44">
        <v>9.8914050052166622E-2</v>
      </c>
      <c r="AA44">
        <f t="shared" si="0"/>
        <v>0.12851722845595834</v>
      </c>
      <c r="AE44" t="s">
        <v>174</v>
      </c>
      <c r="AF44">
        <v>0.20813846705759306</v>
      </c>
      <c r="AG44">
        <v>1.6557696361016852E-2</v>
      </c>
    </row>
    <row r="45" spans="1:45">
      <c r="A45" t="s">
        <v>54</v>
      </c>
      <c r="C45" t="s">
        <v>40</v>
      </c>
      <c r="D45" t="s">
        <v>38</v>
      </c>
      <c r="E45">
        <v>18.026599999999998</v>
      </c>
      <c r="G45">
        <v>15.0161</v>
      </c>
      <c r="I45">
        <v>-2</v>
      </c>
      <c r="J45">
        <v>21.567033333333338</v>
      </c>
      <c r="S45" t="s">
        <v>139</v>
      </c>
      <c r="T45" t="s">
        <v>140</v>
      </c>
      <c r="U45" t="s">
        <v>141</v>
      </c>
      <c r="V45" t="s">
        <v>142</v>
      </c>
      <c r="Y45">
        <v>0.84852065860424297</v>
      </c>
      <c r="Z45">
        <v>0.15959796628538608</v>
      </c>
      <c r="AA45">
        <f t="shared" si="0"/>
        <v>0.18808966483846551</v>
      </c>
      <c r="AE45" t="s">
        <v>175</v>
      </c>
      <c r="AF45">
        <v>0.19515776660071857</v>
      </c>
      <c r="AG45">
        <v>2.1907537703547097E-2</v>
      </c>
      <c r="AP45" s="4">
        <v>6</v>
      </c>
      <c r="AQ45" t="s">
        <v>182</v>
      </c>
    </row>
    <row r="46" spans="1:45">
      <c r="A46" t="s">
        <v>55</v>
      </c>
      <c r="C46" t="s">
        <v>37</v>
      </c>
      <c r="D46" t="s">
        <v>38</v>
      </c>
      <c r="E46">
        <v>19.634</v>
      </c>
      <c r="G46">
        <v>14.8292</v>
      </c>
      <c r="I46">
        <v>-3</v>
      </c>
      <c r="J46">
        <v>24.385033333333336</v>
      </c>
      <c r="R46">
        <v>15.017200000000001</v>
      </c>
      <c r="S46">
        <f>(R46-14.954)/-3.1843</f>
        <v>-1.9847376189429434E-2</v>
      </c>
      <c r="T46">
        <f>10^S46</f>
        <v>0.9553282573869285</v>
      </c>
      <c r="U46">
        <f>AVERAGE(T46:T48)</f>
        <v>1.0019525105090437</v>
      </c>
      <c r="V46">
        <f>STDEV(T46:T48)</f>
        <v>8.0098136895428607E-2</v>
      </c>
      <c r="AQ46">
        <f>_xlfn.T.TEST(AR31:AR36,AA67:AA69,2,2)</f>
        <v>5.6586291604499527E-4</v>
      </c>
    </row>
    <row r="47" spans="1:45">
      <c r="A47" t="s">
        <v>56</v>
      </c>
      <c r="C47" t="s">
        <v>40</v>
      </c>
      <c r="D47" t="s">
        <v>38</v>
      </c>
      <c r="E47">
        <v>21.647300000000001</v>
      </c>
      <c r="F47">
        <v>0.1</v>
      </c>
      <c r="G47">
        <v>18.043399999999998</v>
      </c>
      <c r="H47">
        <f>AVERAGE(G47:G49)</f>
        <v>18.016166666666663</v>
      </c>
      <c r="Q47" t="s">
        <v>143</v>
      </c>
      <c r="R47">
        <v>15.0161</v>
      </c>
      <c r="S47">
        <f>(R47-14.954)/-3.1843</f>
        <v>-1.9501931350689054E-2</v>
      </c>
      <c r="T47">
        <f>10^S47</f>
        <v>0.95608844319010722</v>
      </c>
      <c r="Y47">
        <v>0.64097720373017442</v>
      </c>
      <c r="Z47">
        <v>0.72611525090207685</v>
      </c>
      <c r="AA47">
        <f t="shared" si="0"/>
        <v>1.1328253901643313</v>
      </c>
      <c r="AB47" s="3">
        <f>AVERAGE(AA47:AA49)</f>
        <v>1.1665897276644646</v>
      </c>
      <c r="AC47" s="3">
        <f>STDEV(AA47:AA49)</f>
        <v>7.8883297026313873E-2</v>
      </c>
    </row>
    <row r="48" spans="1:45">
      <c r="A48" t="s">
        <v>57</v>
      </c>
      <c r="C48" t="s">
        <v>37</v>
      </c>
      <c r="D48" t="s">
        <v>38</v>
      </c>
      <c r="E48">
        <v>22.878900000000002</v>
      </c>
      <c r="G48">
        <v>18.026599999999998</v>
      </c>
      <c r="R48">
        <v>14.8292</v>
      </c>
      <c r="S48">
        <f>(R48-14.954)/-3.1843</f>
        <v>3.9192287158873372E-2</v>
      </c>
      <c r="T48">
        <f>10^S48</f>
        <v>1.0944408309500953</v>
      </c>
      <c r="X48" t="s">
        <v>149</v>
      </c>
      <c r="Y48">
        <v>0.6136951403444203</v>
      </c>
      <c r="Z48">
        <v>0.77125245260641262</v>
      </c>
      <c r="AA48">
        <f t="shared" si="0"/>
        <v>1.2567354732083547</v>
      </c>
      <c r="AP48" s="4">
        <v>7</v>
      </c>
      <c r="AQ48" t="s">
        <v>183</v>
      </c>
    </row>
    <row r="49" spans="1:43">
      <c r="A49" t="s">
        <v>58</v>
      </c>
      <c r="C49" t="s">
        <v>40</v>
      </c>
      <c r="D49" t="s">
        <v>38</v>
      </c>
      <c r="E49">
        <v>24.7498</v>
      </c>
      <c r="G49">
        <v>17.9785</v>
      </c>
      <c r="Y49">
        <v>0.63589424621581614</v>
      </c>
      <c r="Z49">
        <v>0.70597508254773766</v>
      </c>
      <c r="AA49">
        <f t="shared" si="0"/>
        <v>1.1102083196207075</v>
      </c>
      <c r="AQ49">
        <f>_xlfn.T.TEST(AS31:AS36,AA67:AA69,2,2)</f>
        <v>2.4547032505216093E-7</v>
      </c>
    </row>
    <row r="50" spans="1:43">
      <c r="A50" t="s">
        <v>59</v>
      </c>
      <c r="C50" t="s">
        <v>37</v>
      </c>
      <c r="D50" t="s">
        <v>38</v>
      </c>
      <c r="E50">
        <v>14.322800000000001</v>
      </c>
      <c r="F50">
        <v>0.01</v>
      </c>
      <c r="G50">
        <v>21.618300000000001</v>
      </c>
      <c r="H50">
        <f>AVERAGE(G50:G52)</f>
        <v>21.567033333333338</v>
      </c>
      <c r="R50" t="s">
        <v>37</v>
      </c>
      <c r="S50" t="s">
        <v>136</v>
      </c>
    </row>
    <row r="51" spans="1:43">
      <c r="A51" t="s">
        <v>60</v>
      </c>
      <c r="C51" t="s">
        <v>40</v>
      </c>
      <c r="D51" t="s">
        <v>38</v>
      </c>
      <c r="E51">
        <v>15.3132</v>
      </c>
      <c r="G51">
        <v>21.647300000000001</v>
      </c>
      <c r="S51" t="s">
        <v>139</v>
      </c>
      <c r="T51" t="s">
        <v>140</v>
      </c>
      <c r="U51" t="s">
        <v>141</v>
      </c>
      <c r="V51" t="s">
        <v>142</v>
      </c>
      <c r="Y51">
        <v>0.47979476488638101</v>
      </c>
      <c r="Z51">
        <v>3.7257073870925785E-2</v>
      </c>
      <c r="AA51">
        <f t="shared" si="0"/>
        <v>7.7652105853527886E-2</v>
      </c>
      <c r="AB51" s="3">
        <f>AVERAGE(AA51:AA53)</f>
        <v>7.715683500814792E-2</v>
      </c>
      <c r="AC51" s="3">
        <f>STDEV(AA51:AA53)</f>
        <v>1.3766573224788697E-2</v>
      </c>
    </row>
    <row r="52" spans="1:43">
      <c r="A52" t="s">
        <v>61</v>
      </c>
      <c r="C52" t="s">
        <v>37</v>
      </c>
      <c r="D52" t="s">
        <v>38</v>
      </c>
      <c r="E52">
        <v>14.462400000000001</v>
      </c>
      <c r="G52">
        <v>21.435500000000001</v>
      </c>
      <c r="R52">
        <v>14.3843</v>
      </c>
      <c r="S52">
        <f>(R52-14.16)/-2.745</f>
        <v>-8.1712204007285794E-2</v>
      </c>
      <c r="T52">
        <f>10^S52</f>
        <v>0.82849100191968761</v>
      </c>
      <c r="U52">
        <f>AVERAGE(T52:T54)</f>
        <v>0.87638009907042502</v>
      </c>
      <c r="V52">
        <f>STDEV(T52:T54)</f>
        <v>5.0024469587079547E-2</v>
      </c>
      <c r="X52" t="s">
        <v>150</v>
      </c>
      <c r="Y52">
        <v>0.51349574789277885</v>
      </c>
      <c r="Z52">
        <v>4.6558191885969803E-2</v>
      </c>
      <c r="AA52">
        <f t="shared" si="0"/>
        <v>9.0669089426795885E-2</v>
      </c>
    </row>
    <row r="53" spans="1:43">
      <c r="A53" t="s">
        <v>62</v>
      </c>
      <c r="C53" t="s">
        <v>40</v>
      </c>
      <c r="D53" t="s">
        <v>38</v>
      </c>
      <c r="E53">
        <v>14.929500000000001</v>
      </c>
      <c r="F53">
        <v>1E-3</v>
      </c>
      <c r="G53">
        <v>24.389500000000002</v>
      </c>
      <c r="H53">
        <f>AVERAGE(G53:G55)</f>
        <v>24.385033333333336</v>
      </c>
      <c r="Q53" t="s">
        <v>145</v>
      </c>
      <c r="R53">
        <v>14.322800000000001</v>
      </c>
      <c r="S53">
        <f>(R53-14.16)/-2.745</f>
        <v>-5.9307832422586783E-2</v>
      </c>
      <c r="T53">
        <f>10^S53</f>
        <v>0.87235281649311336</v>
      </c>
      <c r="Y53">
        <v>0.63813645850620537</v>
      </c>
      <c r="Z53">
        <v>4.0297876877224144E-2</v>
      </c>
      <c r="AA53">
        <f t="shared" si="0"/>
        <v>6.3149309744120002E-2</v>
      </c>
    </row>
    <row r="54" spans="1:43">
      <c r="A54" t="s">
        <v>63</v>
      </c>
      <c r="C54" t="s">
        <v>37</v>
      </c>
      <c r="D54" t="s">
        <v>38</v>
      </c>
      <c r="E54">
        <v>14.2156</v>
      </c>
      <c r="G54">
        <v>24.7498</v>
      </c>
      <c r="R54">
        <v>14.248699999999999</v>
      </c>
      <c r="S54">
        <f>(R54-14.16)/-2.745</f>
        <v>-3.2313296903460596E-2</v>
      </c>
      <c r="T54">
        <f>10^S54</f>
        <v>0.92829647879847432</v>
      </c>
    </row>
    <row r="55" spans="1:43">
      <c r="A55" t="s">
        <v>64</v>
      </c>
      <c r="C55" t="s">
        <v>40</v>
      </c>
      <c r="D55" t="s">
        <v>38</v>
      </c>
      <c r="E55">
        <v>18.521999999999998</v>
      </c>
      <c r="G55">
        <v>24.015799999999999</v>
      </c>
      <c r="Y55">
        <v>0.27935152490895748</v>
      </c>
      <c r="Z55">
        <v>0.89844306979925204</v>
      </c>
      <c r="AA55">
        <f t="shared" si="0"/>
        <v>3.2161738515372722</v>
      </c>
      <c r="AB55" s="3">
        <f>AVERAGE(AA55:AA57)</f>
        <v>2.3184503835299179</v>
      </c>
      <c r="AC55" s="3">
        <f>STDEV(AA55:AA57)</f>
        <v>0.78062708441371031</v>
      </c>
    </row>
    <row r="56" spans="1:43">
      <c r="A56" t="s">
        <v>65</v>
      </c>
      <c r="C56" t="s">
        <v>37</v>
      </c>
      <c r="D56" t="s">
        <v>38</v>
      </c>
      <c r="E56">
        <v>16.869</v>
      </c>
      <c r="G56" t="s">
        <v>37</v>
      </c>
      <c r="H56" t="s">
        <v>136</v>
      </c>
      <c r="R56" t="s">
        <v>40</v>
      </c>
      <c r="S56" t="s">
        <v>138</v>
      </c>
      <c r="X56" t="s">
        <v>149</v>
      </c>
      <c r="Y56">
        <v>0.42170092106811141</v>
      </c>
      <c r="Z56">
        <v>0.81807077910854653</v>
      </c>
      <c r="AA56">
        <f t="shared" si="0"/>
        <v>1.939931212472773</v>
      </c>
    </row>
    <row r="57" spans="1:43">
      <c r="A57" t="s">
        <v>66</v>
      </c>
      <c r="C57" t="s">
        <v>40</v>
      </c>
      <c r="D57" t="s">
        <v>38</v>
      </c>
      <c r="E57">
        <v>17.9785</v>
      </c>
      <c r="H57" t="s">
        <v>139</v>
      </c>
      <c r="I57" t="s">
        <v>140</v>
      </c>
      <c r="J57" t="s">
        <v>141</v>
      </c>
      <c r="K57" t="s">
        <v>142</v>
      </c>
      <c r="S57" t="s">
        <v>139</v>
      </c>
      <c r="T57" t="s">
        <v>140</v>
      </c>
      <c r="U57" t="s">
        <v>141</v>
      </c>
      <c r="V57" t="s">
        <v>142</v>
      </c>
      <c r="Y57">
        <v>0.43827534750597735</v>
      </c>
      <c r="Z57">
        <v>0.7885652038444918</v>
      </c>
      <c r="AA57">
        <f t="shared" si="0"/>
        <v>1.7992460865797091</v>
      </c>
    </row>
    <row r="58" spans="1:43">
      <c r="A58" t="s">
        <v>67</v>
      </c>
      <c r="C58" t="s">
        <v>37</v>
      </c>
      <c r="D58" t="s">
        <v>38</v>
      </c>
      <c r="E58">
        <v>19.744</v>
      </c>
      <c r="G58">
        <v>14.5634</v>
      </c>
      <c r="H58">
        <f>(G58-14.15)/-2.7475</f>
        <v>-0.15046405823475861</v>
      </c>
      <c r="I58">
        <f>10^H58</f>
        <v>0.70718972455480167</v>
      </c>
      <c r="J58">
        <f>AVERAGE(AVERAGE(I58:I60))</f>
        <v>0.77512211233307404</v>
      </c>
      <c r="K58">
        <f>STDEV(I58:I60)</f>
        <v>7.0823847652637315E-2</v>
      </c>
      <c r="R58">
        <v>17.6022</v>
      </c>
      <c r="S58">
        <f>(R58-14.954)/-3.1843</f>
        <v>-0.83164274722859</v>
      </c>
      <c r="T58">
        <f>10^S58</f>
        <v>0.14735241321981785</v>
      </c>
      <c r="U58">
        <f>AVERAGE(T58:T60)</f>
        <v>0.15509344251732018</v>
      </c>
      <c r="V58">
        <f>STDEV(T58:T60)</f>
        <v>7.0889743543885832E-3</v>
      </c>
    </row>
    <row r="59" spans="1:43">
      <c r="A59" t="s">
        <v>68</v>
      </c>
      <c r="C59" t="s">
        <v>40</v>
      </c>
      <c r="D59" t="s">
        <v>38</v>
      </c>
      <c r="E59">
        <v>21.435500000000001</v>
      </c>
      <c r="F59" t="s">
        <v>148</v>
      </c>
      <c r="G59">
        <v>14.462400000000001</v>
      </c>
      <c r="H59">
        <f>(G59-14.15)/-2.7475</f>
        <v>-0.11370336669699735</v>
      </c>
      <c r="I59">
        <f>10^H59</f>
        <v>0.7696559538401776</v>
      </c>
      <c r="Q59" t="s">
        <v>145</v>
      </c>
      <c r="R59">
        <v>17.517499999999998</v>
      </c>
      <c r="S59">
        <f>(R59-14.954)/-3.1843</f>
        <v>-0.80504349464560432</v>
      </c>
      <c r="T59">
        <f>10^S59</f>
        <v>0.15665941676534351</v>
      </c>
      <c r="Y59">
        <v>0.72750843754625816</v>
      </c>
      <c r="Z59">
        <v>5.2435378497736905E-2</v>
      </c>
      <c r="AA59">
        <f t="shared" si="0"/>
        <v>7.2075285717085352E-2</v>
      </c>
      <c r="AB59" s="3">
        <f>AVERAGE(AA59:AA61)</f>
        <v>8.6277357411096586E-2</v>
      </c>
      <c r="AC59" s="3">
        <f>STDEV(AA59:AA61)</f>
        <v>1.3312549057374272E-2</v>
      </c>
    </row>
    <row r="60" spans="1:43">
      <c r="A60" t="s">
        <v>69</v>
      </c>
      <c r="C60" t="s">
        <v>37</v>
      </c>
      <c r="D60" t="s">
        <v>38</v>
      </c>
      <c r="E60">
        <v>22.2073</v>
      </c>
      <c r="G60">
        <v>14.346</v>
      </c>
      <c r="H60">
        <f>(G60-14.15)/-2.7475</f>
        <v>-7.1337579617834296E-2</v>
      </c>
      <c r="I60">
        <f>10^H60</f>
        <v>0.84852065860424297</v>
      </c>
      <c r="R60">
        <v>17.477399999999999</v>
      </c>
      <c r="S60">
        <f>(R60-14.954)/-3.1843</f>
        <v>-0.79245046006971664</v>
      </c>
      <c r="T60">
        <f>10^S60</f>
        <v>0.1612684975667992</v>
      </c>
      <c r="X60" t="s">
        <v>152</v>
      </c>
      <c r="Y60">
        <v>0.74172971487378847</v>
      </c>
      <c r="Z60">
        <v>6.5483085319255105E-2</v>
      </c>
      <c r="AA60">
        <f t="shared" si="0"/>
        <v>8.8284295486796838E-2</v>
      </c>
    </row>
    <row r="61" spans="1:43">
      <c r="A61" t="s">
        <v>70</v>
      </c>
      <c r="C61" t="s">
        <v>40</v>
      </c>
      <c r="D61" t="s">
        <v>38</v>
      </c>
      <c r="E61">
        <v>24.015799999999999</v>
      </c>
      <c r="Y61">
        <v>0.77926173034474278</v>
      </c>
      <c r="Z61">
        <v>7.6735843750933314E-2</v>
      </c>
      <c r="AA61">
        <f t="shared" si="0"/>
        <v>9.8472491029407583E-2</v>
      </c>
    </row>
    <row r="62" spans="1:43">
      <c r="A62" t="s">
        <v>71</v>
      </c>
      <c r="C62" t="s">
        <v>37</v>
      </c>
      <c r="D62" t="s">
        <v>38</v>
      </c>
      <c r="E62">
        <v>14.248699999999999</v>
      </c>
      <c r="G62" t="s">
        <v>40</v>
      </c>
      <c r="H62" t="s">
        <v>138</v>
      </c>
      <c r="R62" t="s">
        <v>37</v>
      </c>
      <c r="S62" t="s">
        <v>136</v>
      </c>
    </row>
    <row r="63" spans="1:43">
      <c r="A63" t="s">
        <v>72</v>
      </c>
      <c r="C63" t="s">
        <v>40</v>
      </c>
      <c r="D63" t="s">
        <v>38</v>
      </c>
      <c r="E63">
        <v>15.435499999999999</v>
      </c>
      <c r="H63" t="s">
        <v>139</v>
      </c>
      <c r="I63" t="s">
        <v>140</v>
      </c>
      <c r="J63" t="s">
        <v>141</v>
      </c>
      <c r="K63" t="s">
        <v>142</v>
      </c>
      <c r="S63" t="s">
        <v>139</v>
      </c>
      <c r="T63" t="s">
        <v>140</v>
      </c>
      <c r="U63" t="s">
        <v>141</v>
      </c>
      <c r="V63" t="s">
        <v>142</v>
      </c>
      <c r="Y63">
        <v>0.16734836516442173</v>
      </c>
      <c r="Z63">
        <v>0.22362861220170685</v>
      </c>
      <c r="AA63">
        <f t="shared" si="0"/>
        <v>1.3363059267533872</v>
      </c>
      <c r="AB63" s="3">
        <f>AVERAGE(AA63:AA65)</f>
        <v>1.5673904167680643</v>
      </c>
      <c r="AC63" s="3">
        <f>STDEV(AA63:AA65)</f>
        <v>0.39432372799431409</v>
      </c>
    </row>
    <row r="64" spans="1:43">
      <c r="A64" t="s">
        <v>73</v>
      </c>
      <c r="C64" t="s">
        <v>37</v>
      </c>
      <c r="D64" t="s">
        <v>38</v>
      </c>
      <c r="E64">
        <v>14.346</v>
      </c>
      <c r="G64">
        <v>18.220400000000001</v>
      </c>
      <c r="H64">
        <f>(G64-14.954)/-3.1843</f>
        <v>-1.0257827466005089</v>
      </c>
      <c r="I64">
        <f>10^H64</f>
        <v>9.4236088942671895E-2</v>
      </c>
      <c r="J64">
        <f>AVERAGE(I64:I66)</f>
        <v>0.11758270176007486</v>
      </c>
      <c r="K64">
        <f>STDEV(I64:I66)</f>
        <v>3.6461386011565615E-2</v>
      </c>
      <c r="R64">
        <v>15.0558</v>
      </c>
      <c r="S64">
        <f>(R64-14.15)/-2.7475</f>
        <v>-0.32968152866242012</v>
      </c>
      <c r="T64">
        <f>10^S64</f>
        <v>0.4680782606968597</v>
      </c>
      <c r="U64">
        <f>AVERAGE(T64:T66)</f>
        <v>0.48926015829631808</v>
      </c>
      <c r="V64">
        <f>STDEV(T64:T66)</f>
        <v>2.3493894051134851E-2</v>
      </c>
      <c r="X64" t="s">
        <v>153</v>
      </c>
      <c r="Y64">
        <v>0.10688062853181504</v>
      </c>
      <c r="Z64">
        <v>0.21618734150838342</v>
      </c>
      <c r="AA64">
        <f t="shared" si="0"/>
        <v>2.0226990098961775</v>
      </c>
    </row>
    <row r="65" spans="1:29">
      <c r="A65" t="s">
        <v>74</v>
      </c>
      <c r="C65" t="s">
        <v>40</v>
      </c>
      <c r="D65" t="s">
        <v>38</v>
      </c>
      <c r="E65">
        <v>14.9366</v>
      </c>
      <c r="F65" t="s">
        <v>148</v>
      </c>
      <c r="G65">
        <v>18.153400000000001</v>
      </c>
      <c r="H65">
        <f>(G65-14.954)/-3.1843</f>
        <v>-1.004742015513614</v>
      </c>
      <c r="I65">
        <f>10^H65</f>
        <v>9.8914050052166622E-2</v>
      </c>
      <c r="Q65" t="s">
        <v>146</v>
      </c>
      <c r="R65">
        <v>15.013</v>
      </c>
      <c r="S65">
        <f>(R65-14.15)/-2.7475</f>
        <v>-0.31410373066424002</v>
      </c>
      <c r="T65">
        <f>10^S65</f>
        <v>0.48517260348530772</v>
      </c>
      <c r="Y65">
        <v>0.16701210608792125</v>
      </c>
      <c r="Z65">
        <v>0.22432503486980887</v>
      </c>
      <c r="AA65">
        <f t="shared" si="0"/>
        <v>1.3431663136546281</v>
      </c>
    </row>
    <row r="66" spans="1:29">
      <c r="A66" t="s">
        <v>75</v>
      </c>
      <c r="C66" t="s">
        <v>37</v>
      </c>
      <c r="D66" t="s">
        <v>38</v>
      </c>
      <c r="E66">
        <v>15.026300000000001</v>
      </c>
      <c r="G66">
        <v>17.491800000000001</v>
      </c>
      <c r="H66">
        <f>(G66-14.954)/-3.1843</f>
        <v>-0.79697264704958726</v>
      </c>
      <c r="I66">
        <f>10^H66</f>
        <v>0.15959796628538608</v>
      </c>
      <c r="R66">
        <v>14.9429</v>
      </c>
      <c r="S66">
        <f>(R66-14.15)/-2.7475</f>
        <v>-0.28858962693357582</v>
      </c>
      <c r="T66">
        <f>10^S66</f>
        <v>0.51452961070678682</v>
      </c>
    </row>
    <row r="67" spans="1:29">
      <c r="A67" t="s">
        <v>76</v>
      </c>
      <c r="C67" t="s">
        <v>40</v>
      </c>
      <c r="D67" t="s">
        <v>38</v>
      </c>
      <c r="E67">
        <v>15.1021</v>
      </c>
      <c r="Y67">
        <v>0.76444896788416661</v>
      </c>
      <c r="Z67">
        <v>0.18885828537731428</v>
      </c>
      <c r="AA67">
        <f t="shared" si="0"/>
        <v>0.24705152771679992</v>
      </c>
      <c r="AB67" s="3">
        <f>AVERAGE(AA67:AA69)</f>
        <v>0.25951566433972728</v>
      </c>
      <c r="AC67" s="3">
        <f>STDEV(AA67:AA69)</f>
        <v>1.2723416235964635E-2</v>
      </c>
    </row>
    <row r="68" spans="1:29">
      <c r="A68" t="s">
        <v>77</v>
      </c>
      <c r="C68" t="s">
        <v>37</v>
      </c>
      <c r="D68" t="s">
        <v>38</v>
      </c>
      <c r="E68">
        <v>14.5296</v>
      </c>
      <c r="G68" t="s">
        <v>37</v>
      </c>
      <c r="H68" t="s">
        <v>136</v>
      </c>
      <c r="R68" t="s">
        <v>40</v>
      </c>
      <c r="S68" t="s">
        <v>138</v>
      </c>
      <c r="X68" t="s">
        <v>156</v>
      </c>
      <c r="Y68">
        <v>0.72373810287499152</v>
      </c>
      <c r="Z68">
        <v>0.18745689647844005</v>
      </c>
      <c r="AA68">
        <f t="shared" si="0"/>
        <v>0.25901205938140132</v>
      </c>
    </row>
    <row r="69" spans="1:29">
      <c r="A69" t="s">
        <v>78</v>
      </c>
      <c r="C69" t="s">
        <v>40</v>
      </c>
      <c r="D69" t="s">
        <v>38</v>
      </c>
      <c r="E69">
        <v>17.025300000000001</v>
      </c>
      <c r="H69" t="s">
        <v>139</v>
      </c>
      <c r="I69" t="s">
        <v>140</v>
      </c>
      <c r="J69" t="s">
        <v>141</v>
      </c>
      <c r="K69" t="s">
        <v>142</v>
      </c>
      <c r="S69" t="s">
        <v>139</v>
      </c>
      <c r="T69" t="s">
        <v>140</v>
      </c>
      <c r="U69" t="s">
        <v>141</v>
      </c>
      <c r="V69" t="s">
        <v>142</v>
      </c>
      <c r="Y69">
        <v>0.81910466519206282</v>
      </c>
      <c r="Z69">
        <v>0.2231924289772978</v>
      </c>
      <c r="AA69">
        <f t="shared" si="0"/>
        <v>0.27248340592098064</v>
      </c>
    </row>
    <row r="70" spans="1:29">
      <c r="A70" t="s">
        <v>79</v>
      </c>
      <c r="C70" t="s">
        <v>37</v>
      </c>
      <c r="D70" t="s">
        <v>38</v>
      </c>
      <c r="E70">
        <v>14.470499999999999</v>
      </c>
      <c r="G70">
        <v>14.6807</v>
      </c>
      <c r="H70">
        <f>(G70-14.15)/-2.7475</f>
        <v>-0.1931574158325749</v>
      </c>
      <c r="I70">
        <f>10^H70</f>
        <v>0.64097720373017442</v>
      </c>
      <c r="J70">
        <f>AVERAGE(I70:I72)</f>
        <v>0.63018886343013703</v>
      </c>
      <c r="K70">
        <f>STDEV(I70:I72)</f>
        <v>1.4508317965719516E-2</v>
      </c>
      <c r="R70">
        <v>15.396599999999999</v>
      </c>
      <c r="S70">
        <f>(R70-14.954)/-3.1843</f>
        <v>-0.13899444147850354</v>
      </c>
      <c r="T70">
        <f>10^S70</f>
        <v>0.72611525090207685</v>
      </c>
      <c r="U70">
        <f>AVERAGE(T70:T72)</f>
        <v>0.7344475953520756</v>
      </c>
      <c r="V70">
        <f>STDEV(T70:T72)</f>
        <v>3.3426856470050677E-2</v>
      </c>
    </row>
    <row r="71" spans="1:29">
      <c r="A71" t="s">
        <v>80</v>
      </c>
      <c r="C71" t="s">
        <v>40</v>
      </c>
      <c r="D71" t="s">
        <v>38</v>
      </c>
      <c r="E71">
        <v>15.470599999999999</v>
      </c>
      <c r="F71" t="s">
        <v>149</v>
      </c>
      <c r="G71">
        <v>14.7326</v>
      </c>
      <c r="H71">
        <f>(G71-14.15)/-2.7475</f>
        <v>-0.212047315741583</v>
      </c>
      <c r="I71">
        <f>10^H71</f>
        <v>0.6136951403444203</v>
      </c>
      <c r="Q71" t="s">
        <v>146</v>
      </c>
      <c r="R71">
        <v>15.3132</v>
      </c>
      <c r="S71">
        <f>(R71-14.954)/-3.1843</f>
        <v>-0.11280344188675676</v>
      </c>
      <c r="T71">
        <f>10^S71</f>
        <v>0.77125245260641262</v>
      </c>
      <c r="Y71">
        <v>0.35522249060678884</v>
      </c>
      <c r="Z71">
        <v>0.68828220617855362</v>
      </c>
      <c r="AA71">
        <f t="shared" si="0"/>
        <v>1.9376087505124866</v>
      </c>
      <c r="AB71" s="3">
        <f>AVERAGE(AA71:AA73)</f>
        <v>1.6775549960624894</v>
      </c>
      <c r="AC71" s="3">
        <f>STDEV(AA71:AA73)</f>
        <v>0.24368737857971404</v>
      </c>
    </row>
    <row r="72" spans="1:29">
      <c r="A72" t="s">
        <v>81</v>
      </c>
      <c r="C72" t="s">
        <v>37</v>
      </c>
      <c r="D72" t="s">
        <v>38</v>
      </c>
      <c r="E72">
        <v>15.4567</v>
      </c>
      <c r="G72">
        <v>14.690200000000001</v>
      </c>
      <c r="H72">
        <f>(G72-14.15)/-2.7475</f>
        <v>-0.19661510464058252</v>
      </c>
      <c r="I72">
        <f>10^H72</f>
        <v>0.63589424621581614</v>
      </c>
      <c r="R72">
        <v>15.435499999999999</v>
      </c>
      <c r="S72">
        <f>(R72-14.954)/-3.1843</f>
        <v>-0.15121062713940228</v>
      </c>
      <c r="T72">
        <f>10^S72</f>
        <v>0.70597508254773766</v>
      </c>
      <c r="X72" t="s">
        <v>155</v>
      </c>
      <c r="Y72">
        <v>0.34164571507196367</v>
      </c>
      <c r="Z72">
        <v>0.56050432174046871</v>
      </c>
      <c r="AA72">
        <f t="shared" si="0"/>
        <v>1.6406010583870634</v>
      </c>
    </row>
    <row r="73" spans="1:29">
      <c r="A73" t="s">
        <v>82</v>
      </c>
      <c r="C73" t="s">
        <v>40</v>
      </c>
      <c r="D73" t="s">
        <v>38</v>
      </c>
      <c r="E73">
        <v>16.7925</v>
      </c>
      <c r="Y73">
        <v>0.4521163652595635</v>
      </c>
      <c r="Z73">
        <v>0.65758298909260027</v>
      </c>
      <c r="AA73">
        <f t="shared" si="0"/>
        <v>1.4544551792879181</v>
      </c>
    </row>
    <row r="74" spans="1:29">
      <c r="A74" t="s">
        <v>83</v>
      </c>
      <c r="C74" t="s">
        <v>37</v>
      </c>
      <c r="D74" t="s">
        <v>38</v>
      </c>
      <c r="E74">
        <v>14.5801</v>
      </c>
      <c r="G74" t="s">
        <v>40</v>
      </c>
      <c r="H74" t="s">
        <v>138</v>
      </c>
      <c r="R74" t="s">
        <v>37</v>
      </c>
      <c r="S74" t="s">
        <v>136</v>
      </c>
    </row>
    <row r="75" spans="1:29">
      <c r="A75" t="s">
        <v>84</v>
      </c>
      <c r="C75" t="s">
        <v>40</v>
      </c>
      <c r="D75" t="s">
        <v>38</v>
      </c>
      <c r="E75">
        <v>16.5624</v>
      </c>
      <c r="H75" t="s">
        <v>139</v>
      </c>
      <c r="I75" t="s">
        <v>140</v>
      </c>
      <c r="J75" t="s">
        <v>141</v>
      </c>
      <c r="K75" t="s">
        <v>142</v>
      </c>
      <c r="S75" t="s">
        <v>139</v>
      </c>
      <c r="T75" t="s">
        <v>140</v>
      </c>
      <c r="U75" t="s">
        <v>141</v>
      </c>
      <c r="V75" t="s">
        <v>142</v>
      </c>
      <c r="Y75">
        <v>0.33450607052994619</v>
      </c>
      <c r="Z75">
        <v>3.1665108131173562E-2</v>
      </c>
      <c r="AA75">
        <f t="shared" si="0"/>
        <v>9.4662282454269511E-2</v>
      </c>
      <c r="AB75" s="3">
        <f>AVERAGE(AA75:AA77)</f>
        <v>9.4756297782707818E-2</v>
      </c>
      <c r="AC75" s="3">
        <f>STDEV(AA75:AA77)</f>
        <v>1.0369091210929824E-2</v>
      </c>
    </row>
    <row r="76" spans="1:29">
      <c r="A76" t="s">
        <v>85</v>
      </c>
      <c r="C76" t="s">
        <v>37</v>
      </c>
      <c r="D76" t="s">
        <v>38</v>
      </c>
      <c r="E76">
        <v>14.410500000000001</v>
      </c>
      <c r="G76">
        <v>14.972899999999999</v>
      </c>
      <c r="H76">
        <f>(G76-14.954)/-3.1843</f>
        <v>-5.9353704110789137E-3</v>
      </c>
      <c r="I76">
        <f>10^H76</f>
        <v>0.98642626986071036</v>
      </c>
      <c r="J76">
        <f>AVERAGE(I76:I78)</f>
        <v>1.005653913716386</v>
      </c>
      <c r="K76">
        <f>STDEV(I76:I78)</f>
        <v>1.685434827530153E-2</v>
      </c>
      <c r="R76">
        <v>15.026300000000001</v>
      </c>
      <c r="S76">
        <f>(R76-14.15)/-2.7475</f>
        <v>-0.31894449499545058</v>
      </c>
      <c r="T76">
        <f>10^S76</f>
        <v>0.47979476488638101</v>
      </c>
      <c r="U76">
        <f>AVERAGE(T76:T78)</f>
        <v>0.5438089904284551</v>
      </c>
      <c r="V76">
        <f>STDEV(T76:T78)</f>
        <v>8.3409786532328459E-2</v>
      </c>
      <c r="X76" t="s">
        <v>157</v>
      </c>
      <c r="Y76">
        <v>0.38955900545443434</v>
      </c>
      <c r="Z76">
        <v>4.0970729715053729E-2</v>
      </c>
      <c r="AA76">
        <f t="shared" si="0"/>
        <v>0.10517207699321422</v>
      </c>
    </row>
    <row r="77" spans="1:29">
      <c r="A77" t="s">
        <v>86</v>
      </c>
      <c r="C77" t="s">
        <v>40</v>
      </c>
      <c r="D77" t="s">
        <v>38</v>
      </c>
      <c r="E77">
        <v>15.285500000000001</v>
      </c>
      <c r="F77" t="s">
        <v>149</v>
      </c>
      <c r="G77">
        <v>14.929500000000001</v>
      </c>
      <c r="H77">
        <f>(G77-14.954)/-3.1843</f>
        <v>7.6939986810287174E-3</v>
      </c>
      <c r="I77">
        <f>10^H77</f>
        <v>1.0178739473786449</v>
      </c>
      <c r="Q77" t="s">
        <v>150</v>
      </c>
      <c r="R77">
        <v>14.9453</v>
      </c>
      <c r="S77">
        <f>(R77-14.15)/-2.7475</f>
        <v>-0.28946314831665121</v>
      </c>
      <c r="T77">
        <f>10^S77</f>
        <v>0.51349574789277885</v>
      </c>
      <c r="Y77">
        <v>0.4825772886077222</v>
      </c>
      <c r="Z77">
        <v>4.0746188434627517E-2</v>
      </c>
      <c r="AA77">
        <f t="shared" si="0"/>
        <v>8.4434533900639722E-2</v>
      </c>
    </row>
    <row r="78" spans="1:29">
      <c r="A78" t="s">
        <v>87</v>
      </c>
      <c r="C78" t="s">
        <v>37</v>
      </c>
      <c r="D78" t="s">
        <v>38</v>
      </c>
      <c r="E78">
        <v>14.9453</v>
      </c>
      <c r="G78">
        <v>14.9366</v>
      </c>
      <c r="H78">
        <f>(G78-14.954)/-3.1843</f>
        <v>5.4643092673429964E-3</v>
      </c>
      <c r="I78">
        <f>10^H78</f>
        <v>1.0126615239098027</v>
      </c>
      <c r="R78">
        <v>14.686</v>
      </c>
      <c r="S78">
        <f>(R78-14.15)/-2.7475</f>
        <v>-0.19508644222020002</v>
      </c>
      <c r="T78">
        <f>10^S78</f>
        <v>0.63813645850620537</v>
      </c>
    </row>
    <row r="79" spans="1:29">
      <c r="A79" t="s">
        <v>88</v>
      </c>
      <c r="C79" t="s">
        <v>40</v>
      </c>
      <c r="D79" t="s">
        <v>38</v>
      </c>
      <c r="E79">
        <v>15.2317</v>
      </c>
      <c r="Y79">
        <v>0.40616155874003723</v>
      </c>
      <c r="Z79">
        <v>0.26462816065087885</v>
      </c>
      <c r="AA79">
        <f t="shared" si="0"/>
        <v>0.65153423546971734</v>
      </c>
      <c r="AB79" s="3">
        <f>AVERAGE(AA79:AA81)</f>
        <v>0.58737431003647533</v>
      </c>
      <c r="AC79" s="3">
        <f>STDEV(AA79:AA81)</f>
        <v>7.4607088096415974E-2</v>
      </c>
    </row>
    <row r="80" spans="1:29">
      <c r="A80" t="s">
        <v>89</v>
      </c>
      <c r="C80" t="s">
        <v>37</v>
      </c>
      <c r="D80" t="s">
        <v>38</v>
      </c>
      <c r="E80">
        <v>14.506500000000001</v>
      </c>
      <c r="G80" t="s">
        <v>37</v>
      </c>
      <c r="H80" t="s">
        <v>136</v>
      </c>
      <c r="R80" t="s">
        <v>40</v>
      </c>
      <c r="S80" t="s">
        <v>138</v>
      </c>
      <c r="X80" t="s">
        <v>158</v>
      </c>
      <c r="Y80">
        <v>0.44107576274492538</v>
      </c>
      <c r="Z80">
        <v>0.22296659494128054</v>
      </c>
      <c r="AA80">
        <f t="shared" si="0"/>
        <v>0.50550634102790726</v>
      </c>
    </row>
    <row r="81" spans="1:29">
      <c r="A81" t="s">
        <v>90</v>
      </c>
      <c r="C81" t="s">
        <v>40</v>
      </c>
      <c r="D81" t="s">
        <v>38</v>
      </c>
      <c r="E81">
        <v>17.072099999999999</v>
      </c>
      <c r="H81" t="s">
        <v>139</v>
      </c>
      <c r="I81" t="s">
        <v>140</v>
      </c>
      <c r="J81" t="s">
        <v>141</v>
      </c>
      <c r="K81" t="s">
        <v>142</v>
      </c>
      <c r="S81" t="s">
        <v>139</v>
      </c>
      <c r="T81" t="s">
        <v>140</v>
      </c>
      <c r="U81" t="s">
        <v>141</v>
      </c>
      <c r="V81" t="s">
        <v>142</v>
      </c>
      <c r="Y81">
        <v>0.42095940644094243</v>
      </c>
      <c r="Z81">
        <v>0.25471510842431244</v>
      </c>
      <c r="AA81">
        <f t="shared" si="0"/>
        <v>0.60508235361180163</v>
      </c>
    </row>
    <row r="82" spans="1:29">
      <c r="A82" t="s">
        <v>91</v>
      </c>
      <c r="C82" t="s">
        <v>37</v>
      </c>
      <c r="D82" t="s">
        <v>38</v>
      </c>
      <c r="E82">
        <v>14.5358</v>
      </c>
      <c r="G82">
        <v>14.5296</v>
      </c>
      <c r="H82">
        <f>(G82-14.15)/-2.7475</f>
        <v>-0.1381619654231119</v>
      </c>
      <c r="I82">
        <f>10^H82</f>
        <v>0.72750843754625816</v>
      </c>
      <c r="J82">
        <f>AVERAGE(I82:I84)</f>
        <v>0.74949996092159654</v>
      </c>
      <c r="K82">
        <f>STDEV(I82:I84)</f>
        <v>2.6737302997947021E-2</v>
      </c>
      <c r="R82">
        <v>19.503699999999998</v>
      </c>
      <c r="S82">
        <f>(R82-14.954)/-3.1843</f>
        <v>-1.4287912571051715</v>
      </c>
      <c r="T82">
        <f>10^S82</f>
        <v>3.7257073870925785E-2</v>
      </c>
      <c r="U82">
        <f>AVERAGE(T82:T84)</f>
        <v>4.137104754470658E-2</v>
      </c>
      <c r="V82">
        <f>STDEV(T82:T84)</f>
        <v>4.7425173213814006E-3</v>
      </c>
    </row>
    <row r="83" spans="1:29">
      <c r="A83" t="s">
        <v>92</v>
      </c>
      <c r="C83" t="s">
        <v>40</v>
      </c>
      <c r="D83" t="s">
        <v>38</v>
      </c>
      <c r="E83">
        <v>15.7546</v>
      </c>
      <c r="F83" t="s">
        <v>152</v>
      </c>
      <c r="G83">
        <v>14.506500000000001</v>
      </c>
      <c r="H83">
        <f>(G83-14.15)/-2.7475</f>
        <v>-0.12975432211101018</v>
      </c>
      <c r="I83">
        <f>10^H83</f>
        <v>0.74172971487378847</v>
      </c>
      <c r="Q83" t="s">
        <v>150</v>
      </c>
      <c r="R83">
        <v>19.195499999999999</v>
      </c>
      <c r="S83">
        <f>(R83-14.954)/-3.1843</f>
        <v>-1.3320038941054544</v>
      </c>
      <c r="T83">
        <f>10^S83</f>
        <v>4.6558191885969803E-2</v>
      </c>
      <c r="Y83">
        <v>0.69736105308782681</v>
      </c>
      <c r="Z83">
        <v>7.2417513288604365E-2</v>
      </c>
      <c r="AA83">
        <f t="shared" si="0"/>
        <v>0.10384507848258624</v>
      </c>
      <c r="AB83" s="3">
        <f>AVERAGE(AA83:AA85)</f>
        <v>0.12877758013865895</v>
      </c>
      <c r="AC83" s="3">
        <f>STDEV(AA83:AA85)</f>
        <v>3.5182852835926148E-2</v>
      </c>
    </row>
    <row r="84" spans="1:29">
      <c r="A84" t="s">
        <v>93</v>
      </c>
      <c r="C84" t="s">
        <v>37</v>
      </c>
      <c r="D84" t="s">
        <v>38</v>
      </c>
      <c r="E84">
        <v>15.274900000000001</v>
      </c>
      <c r="G84">
        <v>14.4476</v>
      </c>
      <c r="H84">
        <f>(G84-14.15)/-2.7475</f>
        <v>-0.10831665150136459</v>
      </c>
      <c r="I84">
        <f>10^H84</f>
        <v>0.77926173034474278</v>
      </c>
      <c r="R84">
        <v>19.395199999999999</v>
      </c>
      <c r="S84">
        <f>(R84-14.954)/-3.1843</f>
        <v>-1.3947178343749014</v>
      </c>
      <c r="T84">
        <f>10^S84</f>
        <v>4.0297876877224144E-2</v>
      </c>
      <c r="X84" t="s">
        <v>162</v>
      </c>
      <c r="Y84">
        <v>0.58130492658863742</v>
      </c>
      <c r="Z84">
        <v>6.5958313291300627E-2</v>
      </c>
      <c r="AA84">
        <f t="shared" si="0"/>
        <v>0.11346594579608005</v>
      </c>
    </row>
    <row r="85" spans="1:29">
      <c r="A85" t="s">
        <v>94</v>
      </c>
      <c r="C85" t="s">
        <v>40</v>
      </c>
      <c r="D85" t="s">
        <v>38</v>
      </c>
      <c r="E85">
        <v>17.029399999999999</v>
      </c>
      <c r="Y85">
        <v>0.43127955598469436</v>
      </c>
      <c r="Z85">
        <v>7.2895610687470344E-2</v>
      </c>
      <c r="AA85">
        <f t="shared" si="0"/>
        <v>0.16902171613731054</v>
      </c>
    </row>
    <row r="86" spans="1:29">
      <c r="A86" t="s">
        <v>95</v>
      </c>
      <c r="C86" t="s">
        <v>37</v>
      </c>
      <c r="D86" t="s">
        <v>38</v>
      </c>
      <c r="E86">
        <v>14.7973</v>
      </c>
      <c r="G86" t="s">
        <v>40</v>
      </c>
      <c r="H86" t="s">
        <v>138</v>
      </c>
      <c r="R86" t="s">
        <v>37</v>
      </c>
      <c r="S86" t="s">
        <v>136</v>
      </c>
    </row>
    <row r="87" spans="1:29">
      <c r="A87" t="s">
        <v>96</v>
      </c>
      <c r="C87" t="s">
        <v>40</v>
      </c>
      <c r="D87" t="s">
        <v>38</v>
      </c>
      <c r="E87">
        <v>16.490600000000001</v>
      </c>
      <c r="H87" t="s">
        <v>139</v>
      </c>
      <c r="I87" t="s">
        <v>140</v>
      </c>
      <c r="J87" t="s">
        <v>141</v>
      </c>
      <c r="K87" t="s">
        <v>142</v>
      </c>
      <c r="S87" t="s">
        <v>139</v>
      </c>
      <c r="T87" t="s">
        <v>140</v>
      </c>
      <c r="U87" t="s">
        <v>141</v>
      </c>
      <c r="V87" t="s">
        <v>142</v>
      </c>
      <c r="Y87">
        <v>0.4520027086031051</v>
      </c>
      <c r="Z87">
        <v>0.31253368858487246</v>
      </c>
      <c r="AA87">
        <f t="shared" si="0"/>
        <v>0.69144207022728776</v>
      </c>
      <c r="AB87" s="3">
        <f>AVERAGE(AA87:AA89)</f>
        <v>0.70817272856755287</v>
      </c>
      <c r="AC87" s="3">
        <f>STDEV(AA87:AA89)</f>
        <v>3.8291160815411389E-2</v>
      </c>
    </row>
    <row r="88" spans="1:29">
      <c r="A88" t="s">
        <v>97</v>
      </c>
      <c r="C88" t="s">
        <v>37</v>
      </c>
      <c r="D88" t="s">
        <v>38</v>
      </c>
      <c r="E88">
        <v>14.3385</v>
      </c>
      <c r="G88">
        <v>19.031099999999999</v>
      </c>
      <c r="H88">
        <f>(G88-14.954)/-3.1843</f>
        <v>-1.2803755927519387</v>
      </c>
      <c r="I88">
        <f>10^H88</f>
        <v>5.2435378497736905E-2</v>
      </c>
      <c r="J88">
        <f>AVERAGE(I88:I90)</f>
        <v>6.4884769189308439E-2</v>
      </c>
      <c r="K88">
        <f>STDEV(I88:I90)</f>
        <v>1.2161276229243682E-2</v>
      </c>
      <c r="R88">
        <v>15.6717</v>
      </c>
      <c r="S88">
        <f>(R88-14.15)/-2.7475</f>
        <v>-0.55384895359417619</v>
      </c>
      <c r="T88">
        <f>10^S88</f>
        <v>0.27935152490895748</v>
      </c>
      <c r="U88">
        <f>AVERAGE(T88:T90)</f>
        <v>0.37977593116101538</v>
      </c>
      <c r="V88">
        <f>STDEV(T88:T90)</f>
        <v>8.7364031106885676E-2</v>
      </c>
      <c r="X88" t="s">
        <v>163</v>
      </c>
      <c r="Y88">
        <v>0.43776142419896069</v>
      </c>
      <c r="Z88">
        <v>0.32918873449372554</v>
      </c>
      <c r="AA88">
        <f t="shared" si="0"/>
        <v>0.7519820530008845</v>
      </c>
    </row>
    <row r="89" spans="1:29">
      <c r="A89" t="s">
        <v>98</v>
      </c>
      <c r="C89" t="s">
        <v>40</v>
      </c>
      <c r="D89" t="s">
        <v>38</v>
      </c>
      <c r="E89">
        <v>15.1945</v>
      </c>
      <c r="F89" t="s">
        <v>152</v>
      </c>
      <c r="G89">
        <v>18.723800000000001</v>
      </c>
      <c r="H89">
        <f>(G89-14.954)/-3.1843</f>
        <v>-1.1838708664384638</v>
      </c>
      <c r="I89">
        <f>10^H89</f>
        <v>6.5483085319255105E-2</v>
      </c>
      <c r="Q89" t="s">
        <v>151</v>
      </c>
      <c r="R89">
        <v>15.180300000000001</v>
      </c>
      <c r="S89">
        <f>(R89-14.15)/-2.7475</f>
        <v>-0.3749954504094633</v>
      </c>
      <c r="T89">
        <f>10^S89</f>
        <v>0.42170092106811141</v>
      </c>
      <c r="Y89">
        <v>0.46518436951896908</v>
      </c>
      <c r="Z89">
        <v>0.31683431203530715</v>
      </c>
      <c r="AA89">
        <f t="shared" si="0"/>
        <v>0.68109406247448612</v>
      </c>
    </row>
    <row r="90" spans="1:29">
      <c r="A90" t="s">
        <v>99</v>
      </c>
      <c r="C90" t="s">
        <v>37</v>
      </c>
      <c r="D90" t="s">
        <v>38</v>
      </c>
      <c r="E90">
        <v>14.686</v>
      </c>
      <c r="G90">
        <v>18.5045</v>
      </c>
      <c r="H90">
        <f>(G90-14.954)/-3.1843</f>
        <v>-1.1150017272241937</v>
      </c>
      <c r="I90">
        <f>10^H90</f>
        <v>7.6735843750933314E-2</v>
      </c>
      <c r="R90">
        <v>15.1343</v>
      </c>
      <c r="S90">
        <f>(R90-14.15)/-2.7475</f>
        <v>-0.3582529572338487</v>
      </c>
      <c r="T90">
        <f>10^S90</f>
        <v>0.43827534750597735</v>
      </c>
    </row>
    <row r="91" spans="1:29">
      <c r="A91" t="s">
        <v>100</v>
      </c>
      <c r="C91" t="s">
        <v>40</v>
      </c>
      <c r="D91" t="s">
        <v>38</v>
      </c>
      <c r="E91">
        <v>15.282500000000001</v>
      </c>
      <c r="Y91">
        <v>0.80387131768696685</v>
      </c>
      <c r="Z91">
        <v>0.17882406579105478</v>
      </c>
      <c r="AA91">
        <f t="shared" si="0"/>
        <v>0.22245359656020236</v>
      </c>
      <c r="AB91" s="3">
        <f>AVERAGE(AA91:AA93)</f>
        <v>0.20813846705759306</v>
      </c>
      <c r="AC91" s="3">
        <f>STDEV(AA91:AA93)</f>
        <v>1.6557696361016852E-2</v>
      </c>
    </row>
    <row r="92" spans="1:29">
      <c r="A92" t="s">
        <v>101</v>
      </c>
      <c r="C92" t="s">
        <v>37</v>
      </c>
      <c r="D92" t="s">
        <v>38</v>
      </c>
      <c r="E92">
        <v>14.4476</v>
      </c>
      <c r="G92" t="s">
        <v>37</v>
      </c>
      <c r="H92" t="s">
        <v>136</v>
      </c>
      <c r="R92" t="s">
        <v>40</v>
      </c>
      <c r="S92" t="s">
        <v>138</v>
      </c>
      <c r="X92" t="s">
        <v>164</v>
      </c>
      <c r="Y92">
        <v>0.8538708246822404</v>
      </c>
      <c r="Z92">
        <v>0.18098352453039046</v>
      </c>
      <c r="AA92">
        <f t="shared" si="0"/>
        <v>0.21195656216236419</v>
      </c>
    </row>
    <row r="93" spans="1:29">
      <c r="A93" t="s">
        <v>102</v>
      </c>
      <c r="C93" t="s">
        <v>40</v>
      </c>
      <c r="D93" t="s">
        <v>38</v>
      </c>
      <c r="E93">
        <v>17.021000000000001</v>
      </c>
      <c r="H93" t="s">
        <v>139</v>
      </c>
      <c r="I93" t="s">
        <v>140</v>
      </c>
      <c r="J93" t="s">
        <v>141</v>
      </c>
      <c r="K93" t="s">
        <v>142</v>
      </c>
      <c r="S93" t="s">
        <v>139</v>
      </c>
      <c r="T93" t="s">
        <v>140</v>
      </c>
      <c r="U93" t="s">
        <v>141</v>
      </c>
      <c r="V93" t="s">
        <v>142</v>
      </c>
      <c r="Y93">
        <v>0.82988380296552178</v>
      </c>
      <c r="Z93">
        <v>0.1576822731879684</v>
      </c>
      <c r="AA93">
        <f t="shared" si="0"/>
        <v>0.19000524245021258</v>
      </c>
    </row>
    <row r="94" spans="1:29">
      <c r="A94" t="s">
        <v>103</v>
      </c>
      <c r="C94" t="s">
        <v>37</v>
      </c>
      <c r="D94" t="s">
        <v>38</v>
      </c>
      <c r="E94">
        <v>14.3881</v>
      </c>
      <c r="G94">
        <v>16.283100000000001</v>
      </c>
      <c r="H94">
        <f>(G94-14.15)/-2.7475</f>
        <v>-0.77637852593266632</v>
      </c>
      <c r="I94">
        <f>10^H94</f>
        <v>0.16734836516442173</v>
      </c>
      <c r="J94">
        <f>AVERAGE(I94:I96)</f>
        <v>0.14708036659471935</v>
      </c>
      <c r="K94">
        <f>STDEV(I94:I96)</f>
        <v>3.4814400365167995E-2</v>
      </c>
      <c r="R94">
        <v>15.1021</v>
      </c>
      <c r="S94">
        <f>(R94-14.954)/-3.1843</f>
        <v>-4.6509436924912682E-2</v>
      </c>
      <c r="T94">
        <f>10^S94</f>
        <v>0.89844306979925204</v>
      </c>
      <c r="U94">
        <f>AVERAGE(T94:T96)</f>
        <v>0.83502635091743016</v>
      </c>
      <c r="V94">
        <f>STDEV(T94:T96)</f>
        <v>5.6867432843568037E-2</v>
      </c>
    </row>
    <row r="95" spans="1:29">
      <c r="A95" t="s">
        <v>104</v>
      </c>
      <c r="C95" t="s">
        <v>40</v>
      </c>
      <c r="D95" t="s">
        <v>38</v>
      </c>
      <c r="E95">
        <v>15.5337</v>
      </c>
      <c r="F95" t="s">
        <v>153</v>
      </c>
      <c r="G95">
        <v>16.818100000000001</v>
      </c>
      <c r="H95">
        <f>(G95-14.15)/-2.7475</f>
        <v>-0.97110100090991835</v>
      </c>
      <c r="I95">
        <f>10^H95</f>
        <v>0.10688062853181504</v>
      </c>
      <c r="Q95" t="s">
        <v>151</v>
      </c>
      <c r="R95">
        <v>15.2317</v>
      </c>
      <c r="S95">
        <f>(R95-14.954)/-3.1843</f>
        <v>-8.7209119743742555E-2</v>
      </c>
      <c r="T95">
        <f>10^S95</f>
        <v>0.81807077910854653</v>
      </c>
      <c r="Y95">
        <v>0.38757258378656589</v>
      </c>
      <c r="Z95">
        <v>0.78685641027858422</v>
      </c>
      <c r="AA95">
        <f t="shared" si="0"/>
        <v>2.0302169018020679</v>
      </c>
      <c r="AB95" s="3">
        <f>AVERAGE(AA95:AA97)</f>
        <v>2.3887384315973006</v>
      </c>
      <c r="AC95" s="3">
        <f>STDEV(AA95:AA97)</f>
        <v>0.31067974724492825</v>
      </c>
    </row>
    <row r="96" spans="1:29">
      <c r="A96" t="s">
        <v>105</v>
      </c>
      <c r="C96" t="s">
        <v>37</v>
      </c>
      <c r="D96" t="s">
        <v>38</v>
      </c>
      <c r="E96">
        <v>15.019399999999999</v>
      </c>
      <c r="G96">
        <v>16.285499999999999</v>
      </c>
      <c r="H96">
        <f>(G96-14.15)/-2.7475</f>
        <v>-0.77725204731574105</v>
      </c>
      <c r="I96">
        <f>10^H96</f>
        <v>0.16701210608792125</v>
      </c>
      <c r="R96">
        <v>15.282500000000001</v>
      </c>
      <c r="S96">
        <f>(R96-14.954)/-3.1843</f>
        <v>-0.10316239047828409</v>
      </c>
      <c r="T96">
        <f>10^S96</f>
        <v>0.7885652038444918</v>
      </c>
      <c r="X96" t="s">
        <v>165</v>
      </c>
      <c r="Y96">
        <v>0.32864293071720346</v>
      </c>
      <c r="Z96">
        <v>0.84037514001554436</v>
      </c>
      <c r="AA96">
        <f t="shared" si="0"/>
        <v>2.5571070041932087</v>
      </c>
    </row>
    <row r="97" spans="1:29">
      <c r="A97" t="s">
        <v>106</v>
      </c>
      <c r="C97" t="s">
        <v>40</v>
      </c>
      <c r="D97" t="s">
        <v>38</v>
      </c>
      <c r="E97">
        <v>16.845300000000002</v>
      </c>
      <c r="Y97">
        <v>0.3220717879717831</v>
      </c>
      <c r="Z97">
        <v>0.83058816057476414</v>
      </c>
      <c r="AA97">
        <f t="shared" si="0"/>
        <v>2.578891388796626</v>
      </c>
    </row>
    <row r="98" spans="1:29">
      <c r="A98" t="s">
        <v>107</v>
      </c>
      <c r="C98" t="s">
        <v>37</v>
      </c>
      <c r="D98" t="s">
        <v>38</v>
      </c>
      <c r="E98">
        <v>15.153499999999999</v>
      </c>
      <c r="G98" t="s">
        <v>40</v>
      </c>
      <c r="H98" t="s">
        <v>138</v>
      </c>
      <c r="R98" t="s">
        <v>37</v>
      </c>
      <c r="S98" t="s">
        <v>136</v>
      </c>
    </row>
    <row r="99" spans="1:29">
      <c r="A99" t="s">
        <v>108</v>
      </c>
      <c r="C99" t="s">
        <v>40</v>
      </c>
      <c r="D99" t="s">
        <v>38</v>
      </c>
      <c r="E99">
        <v>16.543500000000002</v>
      </c>
      <c r="H99" t="s">
        <v>139</v>
      </c>
      <c r="I99" t="s">
        <v>140</v>
      </c>
      <c r="J99" t="s">
        <v>141</v>
      </c>
      <c r="K99" t="s">
        <v>142</v>
      </c>
      <c r="S99" t="s">
        <v>139</v>
      </c>
      <c r="T99" t="s">
        <v>140</v>
      </c>
      <c r="U99" t="s">
        <v>141</v>
      </c>
      <c r="V99" t="s">
        <v>142</v>
      </c>
      <c r="Y99">
        <v>1.0068958048140229</v>
      </c>
      <c r="Z99">
        <v>0.21573447032062834</v>
      </c>
      <c r="AA99">
        <f t="shared" si="0"/>
        <v>0.21425699589688452</v>
      </c>
      <c r="AB99" s="3">
        <f>AVERAGE(AA99:AA101)</f>
        <v>0.19515776660071857</v>
      </c>
      <c r="AC99" s="3">
        <f>STDEV(AA99:AA101)</f>
        <v>2.1907537703547097E-2</v>
      </c>
    </row>
    <row r="100" spans="1:29">
      <c r="A100" t="s">
        <v>109</v>
      </c>
      <c r="C100" t="s">
        <v>37</v>
      </c>
      <c r="D100" t="s">
        <v>38</v>
      </c>
      <c r="E100">
        <v>14.3725</v>
      </c>
      <c r="G100">
        <v>17.025300000000001</v>
      </c>
      <c r="H100">
        <f>(G100-14.954)/-3.1843</f>
        <v>-0.65047263134754918</v>
      </c>
      <c r="I100">
        <f>10^H100</f>
        <v>0.22362861220170685</v>
      </c>
      <c r="J100">
        <f>AVERAGE(I100:I102)</f>
        <v>0.22138032952663309</v>
      </c>
      <c r="K100">
        <f>STDEV(I100:I102)</f>
        <v>4.5107199593218718E-3</v>
      </c>
      <c r="R100">
        <v>14.470499999999999</v>
      </c>
      <c r="S100">
        <f>(R100-14.15)/-2.7475</f>
        <v>-0.11665150136487684</v>
      </c>
      <c r="T100">
        <f>10^S100</f>
        <v>0.76444896788416661</v>
      </c>
      <c r="U100">
        <f>AVERAGE(T100:T102)</f>
        <v>0.76909724531707369</v>
      </c>
      <c r="V100">
        <f>STDEV(T100:T102)</f>
        <v>4.785290131605309E-2</v>
      </c>
      <c r="X100" t="s">
        <v>166</v>
      </c>
      <c r="Y100">
        <v>0.82939709782441662</v>
      </c>
      <c r="Z100">
        <v>0.16585719700701396</v>
      </c>
      <c r="AA100">
        <f t="shared" ref="AA100:AA105" si="1">Z100/Y100</f>
        <v>0.1999732063713176</v>
      </c>
    </row>
    <row r="101" spans="1:29">
      <c r="A101" t="s">
        <v>110</v>
      </c>
      <c r="C101" t="s">
        <v>40</v>
      </c>
      <c r="D101" t="s">
        <v>38</v>
      </c>
      <c r="E101">
        <v>15.210699999999999</v>
      </c>
      <c r="F101" t="s">
        <v>153</v>
      </c>
      <c r="G101">
        <v>17.072099999999999</v>
      </c>
      <c r="H101">
        <f>(G101-14.954)/-3.1843</f>
        <v>-0.66516973903212584</v>
      </c>
      <c r="I101">
        <f>10^H101</f>
        <v>0.21618734150838342</v>
      </c>
      <c r="Q101" t="s">
        <v>154</v>
      </c>
      <c r="R101">
        <v>14.5358</v>
      </c>
      <c r="S101">
        <f>(R101-14.15)/-2.7475</f>
        <v>-0.14041856232939023</v>
      </c>
      <c r="T101">
        <f>10^S101</f>
        <v>0.72373810287499152</v>
      </c>
      <c r="Y101">
        <v>0.84702862847488725</v>
      </c>
      <c r="Z101">
        <v>0.14504780603997608</v>
      </c>
      <c r="AA101">
        <f t="shared" si="1"/>
        <v>0.17124309753395361</v>
      </c>
    </row>
    <row r="102" spans="1:29">
      <c r="A102" t="s">
        <v>111</v>
      </c>
      <c r="C102" t="s">
        <v>37</v>
      </c>
      <c r="D102" t="s">
        <v>38</v>
      </c>
      <c r="E102">
        <v>14.1418</v>
      </c>
      <c r="G102">
        <v>17.021000000000001</v>
      </c>
      <c r="H102">
        <f>(G102-14.954)/-3.1843</f>
        <v>-0.64912225606883778</v>
      </c>
      <c r="I102">
        <f>10^H102</f>
        <v>0.22432503486980887</v>
      </c>
      <c r="R102">
        <v>14.3881</v>
      </c>
      <c r="S102">
        <f>(R102-14.15)/-2.7475</f>
        <v>-8.6660600545950608E-2</v>
      </c>
      <c r="T102">
        <f>10^S102</f>
        <v>0.81910466519206282</v>
      </c>
    </row>
    <row r="103" spans="1:29">
      <c r="A103" t="s">
        <v>112</v>
      </c>
      <c r="C103" t="s">
        <v>37</v>
      </c>
      <c r="D103" t="s">
        <v>38</v>
      </c>
      <c r="E103">
        <v>14.373200000000001</v>
      </c>
      <c r="Y103">
        <v>0.438201892968269</v>
      </c>
      <c r="Z103">
        <v>0.69755153092491995</v>
      </c>
      <c r="AA103">
        <f t="shared" si="1"/>
        <v>1.5918496522228189</v>
      </c>
      <c r="AB103" s="3">
        <f>AVERAGE(AA103:AA105)</f>
        <v>1.5827194045049477</v>
      </c>
      <c r="AC103" s="3">
        <f>STDEV(AA103:AA105)</f>
        <v>0.17749602669869302</v>
      </c>
    </row>
    <row r="104" spans="1:29">
      <c r="A104" t="s">
        <v>113</v>
      </c>
      <c r="C104" t="s">
        <v>37</v>
      </c>
      <c r="D104" t="s">
        <v>38</v>
      </c>
      <c r="E104">
        <v>14.348100000000001</v>
      </c>
      <c r="G104" t="s">
        <v>37</v>
      </c>
      <c r="H104" t="s">
        <v>136</v>
      </c>
      <c r="R104" t="s">
        <v>40</v>
      </c>
      <c r="S104" t="s">
        <v>138</v>
      </c>
      <c r="X104" t="s">
        <v>167</v>
      </c>
      <c r="Y104">
        <v>0.45154836762471839</v>
      </c>
      <c r="Z104">
        <v>0.79268146437776532</v>
      </c>
      <c r="AA104">
        <f t="shared" si="1"/>
        <v>1.7554741002553296</v>
      </c>
    </row>
    <row r="105" spans="1:29">
      <c r="A105" t="s">
        <v>114</v>
      </c>
      <c r="C105" t="s">
        <v>40</v>
      </c>
      <c r="D105" t="s">
        <v>38</v>
      </c>
      <c r="E105">
        <v>15.017200000000001</v>
      </c>
      <c r="H105" t="s">
        <v>139</v>
      </c>
      <c r="I105" t="s">
        <v>140</v>
      </c>
      <c r="J105" t="s">
        <v>141</v>
      </c>
      <c r="K105" t="s">
        <v>142</v>
      </c>
      <c r="S105" t="s">
        <v>139</v>
      </c>
      <c r="T105" t="s">
        <v>140</v>
      </c>
      <c r="U105" t="s">
        <v>141</v>
      </c>
      <c r="V105" t="s">
        <v>142</v>
      </c>
      <c r="Y105">
        <v>0.54933366485928614</v>
      </c>
      <c r="Z105">
        <v>0.76952552834247046</v>
      </c>
      <c r="AA105">
        <f t="shared" si="1"/>
        <v>1.4008344610366947</v>
      </c>
    </row>
    <row r="106" spans="1:29">
      <c r="A106" t="s">
        <v>115</v>
      </c>
      <c r="C106" t="s">
        <v>40</v>
      </c>
      <c r="D106" t="s">
        <v>38</v>
      </c>
      <c r="E106">
        <v>15.0161</v>
      </c>
      <c r="G106">
        <v>15.4567</v>
      </c>
      <c r="H106">
        <f>(G106-14.15)/-2.7475</f>
        <v>-0.47559599636032729</v>
      </c>
      <c r="I106">
        <f>10^H106</f>
        <v>0.33450607052994619</v>
      </c>
      <c r="J106">
        <f>AVERAGE(I106:I108)</f>
        <v>0.40221412153070091</v>
      </c>
      <c r="K106">
        <f>STDEV(I106:I108)</f>
        <v>7.484240360876239E-2</v>
      </c>
      <c r="R106">
        <v>17.259</v>
      </c>
      <c r="S106">
        <f>(R106-14.954)/-3.1843</f>
        <v>-0.72386395754168886</v>
      </c>
      <c r="T106">
        <f>10^S106</f>
        <v>0.18885828537731428</v>
      </c>
      <c r="U106">
        <f>AVERAGE(T106:T108)</f>
        <v>0.19983587027768404</v>
      </c>
      <c r="V106">
        <f>STDEV(T106:T108)</f>
        <v>2.0239505883984647E-2</v>
      </c>
    </row>
    <row r="107" spans="1:29">
      <c r="A107" t="s">
        <v>116</v>
      </c>
      <c r="C107" t="s">
        <v>40</v>
      </c>
      <c r="D107" t="s">
        <v>38</v>
      </c>
      <c r="E107">
        <v>14.8292</v>
      </c>
      <c r="F107" t="s">
        <v>157</v>
      </c>
      <c r="G107">
        <v>15.274900000000001</v>
      </c>
      <c r="H107">
        <f>(G107-14.15)/-2.7475</f>
        <v>-0.40942675159235675</v>
      </c>
      <c r="I107">
        <f>10^H107</f>
        <v>0.38955900545443434</v>
      </c>
      <c r="Q107" t="s">
        <v>154</v>
      </c>
      <c r="R107">
        <v>17.269300000000001</v>
      </c>
      <c r="S107">
        <f>(R107-14.954)/-3.1843</f>
        <v>-0.72709857739534611</v>
      </c>
      <c r="T107">
        <f>10^S107</f>
        <v>0.18745689647844005</v>
      </c>
    </row>
    <row r="108" spans="1:29">
      <c r="A108" t="s">
        <v>117</v>
      </c>
      <c r="C108" t="s">
        <v>37</v>
      </c>
      <c r="D108" t="s">
        <v>38</v>
      </c>
      <c r="E108">
        <v>15.134499999999999</v>
      </c>
      <c r="G108">
        <v>15.019399999999999</v>
      </c>
      <c r="H108">
        <f>(G108-14.15)/-2.7475</f>
        <v>-0.31643312101910787</v>
      </c>
      <c r="I108">
        <f>10^H108</f>
        <v>0.4825772886077222</v>
      </c>
      <c r="R108">
        <v>17.027999999999999</v>
      </c>
      <c r="S108">
        <f>(R108-14.954)/-3.1843</f>
        <v>-0.65132054140627393</v>
      </c>
      <c r="T108">
        <f>10^S108</f>
        <v>0.2231924289772978</v>
      </c>
    </row>
    <row r="109" spans="1:29">
      <c r="A109" t="s">
        <v>118</v>
      </c>
      <c r="C109" t="s">
        <v>37</v>
      </c>
      <c r="D109" t="s">
        <v>38</v>
      </c>
      <c r="E109">
        <v>15.098699999999999</v>
      </c>
    </row>
    <row r="110" spans="1:29">
      <c r="A110" t="s">
        <v>119</v>
      </c>
      <c r="C110" t="s">
        <v>37</v>
      </c>
      <c r="D110" t="s">
        <v>38</v>
      </c>
      <c r="E110">
        <v>14.864800000000001</v>
      </c>
      <c r="G110" t="s">
        <v>40</v>
      </c>
      <c r="H110" t="s">
        <v>138</v>
      </c>
      <c r="R110" t="s">
        <v>37</v>
      </c>
      <c r="S110" t="s">
        <v>136</v>
      </c>
    </row>
    <row r="111" spans="1:29">
      <c r="A111" t="s">
        <v>120</v>
      </c>
      <c r="C111" t="s">
        <v>40</v>
      </c>
      <c r="D111" t="s">
        <v>38</v>
      </c>
      <c r="E111">
        <v>17.6022</v>
      </c>
      <c r="H111" t="s">
        <v>139</v>
      </c>
      <c r="I111" t="s">
        <v>140</v>
      </c>
      <c r="J111" t="s">
        <v>141</v>
      </c>
      <c r="K111" t="s">
        <v>142</v>
      </c>
      <c r="S111" t="s">
        <v>139</v>
      </c>
      <c r="T111" t="s">
        <v>140</v>
      </c>
      <c r="U111" t="s">
        <v>141</v>
      </c>
      <c r="V111" t="s">
        <v>142</v>
      </c>
    </row>
    <row r="112" spans="1:29">
      <c r="A112" t="s">
        <v>121</v>
      </c>
      <c r="C112" t="s">
        <v>40</v>
      </c>
      <c r="D112" t="s">
        <v>38</v>
      </c>
      <c r="E112">
        <v>17.517499999999998</v>
      </c>
      <c r="G112">
        <v>19.7286</v>
      </c>
      <c r="H112">
        <f>(G112-14.954)/-3.1843</f>
        <v>-1.4994190245893917</v>
      </c>
      <c r="I112">
        <f>10^H112</f>
        <v>3.1665108131173562E-2</v>
      </c>
      <c r="J112">
        <f>AVERAGE(I112:I114)</f>
        <v>3.7794008760284936E-2</v>
      </c>
      <c r="K112">
        <f>STDEV(I112:I114)</f>
        <v>5.3089708878270563E-3</v>
      </c>
      <c r="R112">
        <v>15.385</v>
      </c>
      <c r="S112">
        <f>(R112-14.15)/-2.7475</f>
        <v>-0.44949954504094608</v>
      </c>
      <c r="T112">
        <f>10^S112</f>
        <v>0.35522249060678884</v>
      </c>
      <c r="U112">
        <f>AVERAGE(T112:T114)</f>
        <v>0.38299485697943864</v>
      </c>
      <c r="V112">
        <f>STDEV(T112:T114)</f>
        <v>6.0244662740115931E-2</v>
      </c>
    </row>
    <row r="113" spans="1:22">
      <c r="A113" t="s">
        <v>122</v>
      </c>
      <c r="C113" t="s">
        <v>40</v>
      </c>
      <c r="D113" t="s">
        <v>38</v>
      </c>
      <c r="E113">
        <v>17.477399999999999</v>
      </c>
      <c r="F113" t="s">
        <v>157</v>
      </c>
      <c r="G113">
        <v>19.372299999999999</v>
      </c>
      <c r="H113">
        <f>(G113-14.954)/-3.1843</f>
        <v>-1.3875263009138583</v>
      </c>
      <c r="I113">
        <f>10^H113</f>
        <v>4.0970729715053729E-2</v>
      </c>
      <c r="Q113" t="s">
        <v>155</v>
      </c>
      <c r="R113">
        <v>15.4315</v>
      </c>
      <c r="S113">
        <f>(R113-14.15)/-2.7475</f>
        <v>-0.46642402183803433</v>
      </c>
      <c r="T113">
        <f>10^S113</f>
        <v>0.34164571507196367</v>
      </c>
    </row>
    <row r="114" spans="1:22">
      <c r="A114" t="s">
        <v>123</v>
      </c>
      <c r="C114" t="s">
        <v>40</v>
      </c>
      <c r="D114" t="s">
        <v>38</v>
      </c>
      <c r="E114">
        <v>17.074999999999999</v>
      </c>
      <c r="G114">
        <v>19.379899999999999</v>
      </c>
      <c r="H114">
        <f>(G114-14.954)/-3.1843</f>
        <v>-1.3899130107087896</v>
      </c>
      <c r="I114">
        <f>10^H114</f>
        <v>4.0746188434627517E-2</v>
      </c>
      <c r="R114">
        <v>15.097200000000001</v>
      </c>
      <c r="S114">
        <f>(R114-14.15)/-2.7475</f>
        <v>-0.34474977252047334</v>
      </c>
      <c r="T114">
        <f>10^S114</f>
        <v>0.4521163652595635</v>
      </c>
    </row>
    <row r="115" spans="1:22">
      <c r="A115" t="s">
        <v>124</v>
      </c>
      <c r="C115" t="s">
        <v>40</v>
      </c>
      <c r="D115" t="s">
        <v>38</v>
      </c>
      <c r="E115">
        <v>17.438600000000001</v>
      </c>
    </row>
    <row r="116" spans="1:22">
      <c r="A116" t="s">
        <v>125</v>
      </c>
      <c r="C116" t="s">
        <v>40</v>
      </c>
      <c r="D116" t="s">
        <v>38</v>
      </c>
      <c r="E116">
        <v>17.623999999999999</v>
      </c>
      <c r="G116" t="s">
        <v>37</v>
      </c>
      <c r="H116" t="s">
        <v>136</v>
      </c>
      <c r="R116" t="s">
        <v>40</v>
      </c>
      <c r="S116" t="s">
        <v>138</v>
      </c>
    </row>
    <row r="117" spans="1:22">
      <c r="A117" t="s">
        <v>126</v>
      </c>
      <c r="C117" t="s">
        <v>37</v>
      </c>
      <c r="D117" t="s">
        <v>38</v>
      </c>
      <c r="E117">
        <v>15.0223</v>
      </c>
      <c r="H117" t="s">
        <v>139</v>
      </c>
      <c r="I117" t="s">
        <v>140</v>
      </c>
      <c r="J117" t="s">
        <v>141</v>
      </c>
      <c r="K117" t="s">
        <v>142</v>
      </c>
      <c r="S117" t="s">
        <v>139</v>
      </c>
      <c r="T117" t="s">
        <v>140</v>
      </c>
      <c r="U117" t="s">
        <v>141</v>
      </c>
      <c r="V117" t="s">
        <v>142</v>
      </c>
    </row>
    <row r="118" spans="1:22">
      <c r="A118" t="s">
        <v>127</v>
      </c>
      <c r="C118" t="s">
        <v>37</v>
      </c>
      <c r="D118" t="s">
        <v>38</v>
      </c>
      <c r="E118">
        <v>14.820399999999999</v>
      </c>
      <c r="G118">
        <v>15.225099999999999</v>
      </c>
      <c r="H118">
        <f>(G118-14.15)/-2.7475</f>
        <v>-0.39130118289353921</v>
      </c>
      <c r="I118">
        <f>10^H118</f>
        <v>0.40616155874003723</v>
      </c>
      <c r="J118">
        <f>AVERAGE(I118:I120)</f>
        <v>0.42273224264196835</v>
      </c>
      <c r="K118">
        <f>STDEV(I118:I120)</f>
        <v>1.7524486339704451E-2</v>
      </c>
      <c r="R118">
        <v>15.470599999999999</v>
      </c>
      <c r="S118">
        <f>(R118-14.954)/-3.1843</f>
        <v>-0.16223345790283536</v>
      </c>
      <c r="T118">
        <f>10^S118</f>
        <v>0.68828220617855362</v>
      </c>
      <c r="U118">
        <f>AVERAGE(T118:T120)</f>
        <v>0.63545650567054091</v>
      </c>
      <c r="V118">
        <f>STDEV(T118:T120)</f>
        <v>6.6700696318240535E-2</v>
      </c>
    </row>
    <row r="119" spans="1:22">
      <c r="A119" t="s">
        <v>128</v>
      </c>
      <c r="C119" t="s">
        <v>37</v>
      </c>
      <c r="D119" t="s">
        <v>38</v>
      </c>
      <c r="E119">
        <v>14.648999999999999</v>
      </c>
      <c r="F119" t="s">
        <v>158</v>
      </c>
      <c r="G119">
        <v>15.1267</v>
      </c>
      <c r="H119">
        <f>(G119-14.15)/-2.7475</f>
        <v>-0.35548680618744283</v>
      </c>
      <c r="I119">
        <f>10^H119</f>
        <v>0.44107576274492538</v>
      </c>
      <c r="Q119" t="s">
        <v>155</v>
      </c>
      <c r="R119">
        <v>15.7546</v>
      </c>
      <c r="S119">
        <f>(R119-14.954)/-3.1843</f>
        <v>-0.25142103445027142</v>
      </c>
      <c r="T119">
        <f>10^S119</f>
        <v>0.56050432174046871</v>
      </c>
    </row>
    <row r="120" spans="1:22">
      <c r="A120" t="s">
        <v>129</v>
      </c>
      <c r="C120" t="s">
        <v>40</v>
      </c>
      <c r="D120" t="s">
        <v>38</v>
      </c>
      <c r="E120">
        <v>15.4521</v>
      </c>
      <c r="G120">
        <v>15.182399999999999</v>
      </c>
      <c r="H120">
        <f>(G120-14.15)/-2.7475</f>
        <v>-0.3757597816196539</v>
      </c>
      <c r="I120">
        <f>10^H120</f>
        <v>0.42095940644094243</v>
      </c>
      <c r="R120">
        <v>15.5337</v>
      </c>
      <c r="S120">
        <f>(R120-14.954)/-3.1843</f>
        <v>-0.18204943001601576</v>
      </c>
      <c r="T120">
        <f>10^S120</f>
        <v>0.65758298909260027</v>
      </c>
    </row>
    <row r="121" spans="1:22">
      <c r="A121" t="s">
        <v>130</v>
      </c>
      <c r="C121" t="s">
        <v>40</v>
      </c>
      <c r="D121" t="s">
        <v>38</v>
      </c>
      <c r="E121">
        <v>15.2753</v>
      </c>
    </row>
    <row r="122" spans="1:22">
      <c r="A122" t="s">
        <v>131</v>
      </c>
      <c r="C122" t="s">
        <v>40</v>
      </c>
      <c r="D122" t="s">
        <v>38</v>
      </c>
      <c r="E122">
        <v>15.3163</v>
      </c>
      <c r="G122" t="s">
        <v>40</v>
      </c>
      <c r="H122" t="s">
        <v>138</v>
      </c>
      <c r="R122" t="s">
        <v>37</v>
      </c>
      <c r="S122" t="s">
        <v>136</v>
      </c>
    </row>
    <row r="123" spans="1:22">
      <c r="A123" t="s">
        <v>132</v>
      </c>
      <c r="C123" t="s">
        <v>37</v>
      </c>
      <c r="D123" t="s">
        <v>38</v>
      </c>
      <c r="E123">
        <v>15.0558</v>
      </c>
      <c r="H123" t="s">
        <v>139</v>
      </c>
      <c r="I123" t="s">
        <v>140</v>
      </c>
      <c r="J123" t="s">
        <v>141</v>
      </c>
      <c r="K123" t="s">
        <v>142</v>
      </c>
      <c r="S123" t="s">
        <v>139</v>
      </c>
      <c r="T123" t="s">
        <v>140</v>
      </c>
      <c r="U123" t="s">
        <v>141</v>
      </c>
      <c r="V123" t="s">
        <v>142</v>
      </c>
    </row>
    <row r="124" spans="1:22">
      <c r="A124" t="s">
        <v>133</v>
      </c>
      <c r="C124" t="s">
        <v>37</v>
      </c>
      <c r="D124" t="s">
        <v>38</v>
      </c>
      <c r="E124">
        <v>15.013</v>
      </c>
      <c r="G124">
        <v>16.7925</v>
      </c>
      <c r="H124">
        <f>(G124-14.954)/-3.1843</f>
        <v>-0.57736394183965078</v>
      </c>
      <c r="I124">
        <f>10^H124</f>
        <v>0.26462816065087885</v>
      </c>
      <c r="J124">
        <f>AVERAGE(I124:I126)</f>
        <v>0.24743662133882394</v>
      </c>
      <c r="K124">
        <f>STDEV(I124:I126)</f>
        <v>2.1763588744368689E-2</v>
      </c>
      <c r="R124">
        <v>14.410500000000001</v>
      </c>
      <c r="S124">
        <f>(R124-14.15)/-2.7475</f>
        <v>-9.4813466787989228E-2</v>
      </c>
      <c r="T124">
        <f>10^S124</f>
        <v>0.80387131768696685</v>
      </c>
    </row>
    <row r="125" spans="1:22">
      <c r="A125" t="s">
        <v>134</v>
      </c>
      <c r="C125" t="s">
        <v>37</v>
      </c>
      <c r="D125" t="s">
        <v>38</v>
      </c>
      <c r="E125">
        <v>14.9429</v>
      </c>
      <c r="F125" t="s">
        <v>158</v>
      </c>
      <c r="G125">
        <v>17.029399999999999</v>
      </c>
      <c r="H125">
        <f>(G125-14.954)/-3.1843</f>
        <v>-0.65176019847376143</v>
      </c>
      <c r="I125">
        <f>10^H125</f>
        <v>0.22296659494128054</v>
      </c>
      <c r="Q125" t="s">
        <v>164</v>
      </c>
      <c r="R125">
        <v>14.3385</v>
      </c>
      <c r="S125">
        <f>(R125-14.15)/-2.7475</f>
        <v>-6.8607825295723179E-2</v>
      </c>
      <c r="T125">
        <f>10^S125</f>
        <v>0.8538708246822404</v>
      </c>
    </row>
    <row r="126" spans="1:22">
      <c r="G126">
        <v>16.845300000000002</v>
      </c>
      <c r="H126">
        <f>(G126-14.954)/-3.1843</f>
        <v>-0.5939452940991744</v>
      </c>
      <c r="I126">
        <f>10^H126</f>
        <v>0.25471510842431244</v>
      </c>
      <c r="R126">
        <v>14.3725</v>
      </c>
      <c r="S126">
        <f>(R126-14.15)/-2.7475</f>
        <v>-8.0982711555960013E-2</v>
      </c>
      <c r="T126">
        <f>10^S126</f>
        <v>0.82988380296552178</v>
      </c>
    </row>
    <row r="128" spans="1:22">
      <c r="G128" t="s">
        <v>37</v>
      </c>
      <c r="H128" t="s">
        <v>136</v>
      </c>
      <c r="R128" t="s">
        <v>40</v>
      </c>
      <c r="S128" t="s">
        <v>138</v>
      </c>
    </row>
    <row r="129" spans="6:22">
      <c r="H129" t="s">
        <v>139</v>
      </c>
      <c r="I129" t="s">
        <v>140</v>
      </c>
      <c r="J129" t="s">
        <v>141</v>
      </c>
      <c r="K129" t="s">
        <v>142</v>
      </c>
      <c r="S129" t="s">
        <v>139</v>
      </c>
      <c r="T129" t="s">
        <v>140</v>
      </c>
      <c r="U129" t="s">
        <v>141</v>
      </c>
      <c r="V129" t="s">
        <v>142</v>
      </c>
    </row>
    <row r="130" spans="6:22">
      <c r="G130">
        <v>14.5801</v>
      </c>
      <c r="H130">
        <f>(G130-14.15)/-2.7475</f>
        <v>-0.15654231119199252</v>
      </c>
      <c r="I130">
        <f>10^H130</f>
        <v>0.69736105308782681</v>
      </c>
      <c r="R130">
        <v>17.334499999999998</v>
      </c>
      <c r="S130">
        <f>(R130-14.954)/-3.1843</f>
        <v>-0.74757403510975662</v>
      </c>
      <c r="T130">
        <f>10^S130</f>
        <v>0.17882406579105478</v>
      </c>
    </row>
    <row r="131" spans="6:22">
      <c r="F131" t="s">
        <v>162</v>
      </c>
      <c r="G131">
        <v>14.7973</v>
      </c>
      <c r="H131">
        <f>(G131-14.15)/-2.7475</f>
        <v>-0.23559599636032741</v>
      </c>
      <c r="I131">
        <f>10^H131</f>
        <v>0.58130492658863742</v>
      </c>
      <c r="Q131" t="s">
        <v>164</v>
      </c>
      <c r="R131">
        <v>17.317900000000002</v>
      </c>
      <c r="S131">
        <f>(R131-14.954)/-3.1843</f>
        <v>-0.74236095845240746</v>
      </c>
      <c r="T131">
        <f>10^S131</f>
        <v>0.18098352453039046</v>
      </c>
    </row>
    <row r="132" spans="6:22">
      <c r="G132">
        <v>15.153499999999999</v>
      </c>
      <c r="H132">
        <f>(G132-14.15)/-2.7475</f>
        <v>-0.36524112829845273</v>
      </c>
      <c r="I132">
        <f>10^H132</f>
        <v>0.43127955598469436</v>
      </c>
      <c r="R132">
        <v>17.508500000000002</v>
      </c>
      <c r="S132">
        <f>(R132-14.954)/-3.1843</f>
        <v>-0.80221712778318655</v>
      </c>
      <c r="T132">
        <f>10^S132</f>
        <v>0.1576822731879684</v>
      </c>
    </row>
    <row r="134" spans="6:22">
      <c r="G134" t="s">
        <v>40</v>
      </c>
      <c r="H134" t="s">
        <v>138</v>
      </c>
      <c r="R134" t="s">
        <v>37</v>
      </c>
      <c r="S134" t="s">
        <v>136</v>
      </c>
    </row>
    <row r="135" spans="6:22">
      <c r="H135" t="s">
        <v>139</v>
      </c>
      <c r="I135" t="s">
        <v>140</v>
      </c>
      <c r="J135" t="s">
        <v>141</v>
      </c>
      <c r="K135" t="s">
        <v>142</v>
      </c>
      <c r="S135" t="s">
        <v>139</v>
      </c>
      <c r="T135" t="s">
        <v>140</v>
      </c>
      <c r="U135" t="s">
        <v>141</v>
      </c>
      <c r="V135" t="s">
        <v>142</v>
      </c>
    </row>
    <row r="136" spans="6:22">
      <c r="G136">
        <v>18.584599999999998</v>
      </c>
      <c r="H136">
        <f>(G136-14.954)/-3.1843</f>
        <v>-1.1401563922997198</v>
      </c>
      <c r="I136">
        <f>10^H136</f>
        <v>7.2417513288604365E-2</v>
      </c>
      <c r="R136">
        <v>15.281000000000001</v>
      </c>
      <c r="S136">
        <f>(R136-14.15)/-2.7475</f>
        <v>-0.41164695177434041</v>
      </c>
      <c r="T136">
        <f>10^S136</f>
        <v>0.38757258378656589</v>
      </c>
    </row>
    <row r="137" spans="6:22">
      <c r="F137" t="s">
        <v>162</v>
      </c>
      <c r="G137">
        <v>18.713799999999999</v>
      </c>
      <c r="H137">
        <f>(G137-14.954)/-3.1843</f>
        <v>-1.1807304588135537</v>
      </c>
      <c r="I137">
        <f>10^H137</f>
        <v>6.5958313291300627E-2</v>
      </c>
      <c r="Q137" t="s">
        <v>165</v>
      </c>
      <c r="R137">
        <v>15.4778</v>
      </c>
      <c r="S137">
        <f>(R137-14.15)/-2.7475</f>
        <v>-0.48327570518653318</v>
      </c>
      <c r="T137">
        <f>10^S137</f>
        <v>0.32864293071720346</v>
      </c>
    </row>
    <row r="138" spans="6:22">
      <c r="G138">
        <v>18.575500000000002</v>
      </c>
      <c r="H138">
        <f>(G138-14.954)/-3.1843</f>
        <v>-1.137298621361053</v>
      </c>
      <c r="I138">
        <f>10^H138</f>
        <v>7.2895610687470344E-2</v>
      </c>
      <c r="R138">
        <v>15.501899999999999</v>
      </c>
      <c r="S138">
        <f>(R138-14.15)/-2.7475</f>
        <v>-0.49204731574158278</v>
      </c>
      <c r="T138">
        <f>10^S138</f>
        <v>0.3220717879717831</v>
      </c>
    </row>
    <row r="140" spans="6:22">
      <c r="G140" t="s">
        <v>37</v>
      </c>
      <c r="H140" t="s">
        <v>136</v>
      </c>
      <c r="R140" t="s">
        <v>40</v>
      </c>
      <c r="S140" t="s">
        <v>138</v>
      </c>
    </row>
    <row r="141" spans="6:22">
      <c r="H141" t="s">
        <v>139</v>
      </c>
      <c r="I141" t="s">
        <v>140</v>
      </c>
      <c r="J141" t="s">
        <v>141</v>
      </c>
      <c r="K141" t="s">
        <v>142</v>
      </c>
      <c r="S141" t="s">
        <v>139</v>
      </c>
      <c r="T141" t="s">
        <v>140</v>
      </c>
      <c r="U141" t="s">
        <v>141</v>
      </c>
      <c r="V141" t="s">
        <v>142</v>
      </c>
    </row>
    <row r="142" spans="6:22">
      <c r="G142">
        <v>15.0975</v>
      </c>
      <c r="H142">
        <f>(G142-14.15)/-2.7475</f>
        <v>-0.34485896269335753</v>
      </c>
      <c r="I142">
        <f>10^H142</f>
        <v>0.4520027086031051</v>
      </c>
      <c r="R142">
        <v>15.285500000000001</v>
      </c>
      <c r="S142">
        <f>(R142-14.954)/-3.1843</f>
        <v>-0.10410451276575704</v>
      </c>
      <c r="T142">
        <f>10^S142</f>
        <v>0.78685641027858422</v>
      </c>
    </row>
    <row r="143" spans="6:22">
      <c r="F143" t="s">
        <v>163</v>
      </c>
      <c r="G143">
        <v>15.1357</v>
      </c>
      <c r="H143">
        <f>(G143-14.15)/-2.7475</f>
        <v>-0.35876251137397619</v>
      </c>
      <c r="I143">
        <f>10^H143</f>
        <v>0.43776142419896069</v>
      </c>
      <c r="Q143" t="s">
        <v>165</v>
      </c>
      <c r="R143">
        <v>15.1945</v>
      </c>
      <c r="S143">
        <f>(R143-14.954)/-3.1843</f>
        <v>-7.5526803379078314E-2</v>
      </c>
      <c r="T143">
        <f>10^S143</f>
        <v>0.84037514001554436</v>
      </c>
    </row>
    <row r="144" spans="6:22">
      <c r="G144">
        <v>15.0632</v>
      </c>
      <c r="H144">
        <f>(G144-14.15)/-2.7475</f>
        <v>-0.33237488626023648</v>
      </c>
      <c r="I144">
        <f>10^H144</f>
        <v>0.46518436951896908</v>
      </c>
      <c r="R144">
        <v>15.210699999999999</v>
      </c>
      <c r="S144">
        <f>(R144-14.954)/-3.1843</f>
        <v>-8.0614263731431907E-2</v>
      </c>
      <c r="T144">
        <f>10^S144</f>
        <v>0.83058816057476414</v>
      </c>
    </row>
    <row r="146" spans="6:22">
      <c r="G146" t="s">
        <v>40</v>
      </c>
      <c r="H146" t="s">
        <v>138</v>
      </c>
      <c r="R146" t="s">
        <v>37</v>
      </c>
      <c r="S146" t="s">
        <v>136</v>
      </c>
    </row>
    <row r="147" spans="6:22">
      <c r="H147" t="s">
        <v>139</v>
      </c>
      <c r="I147" t="s">
        <v>140</v>
      </c>
      <c r="J147" t="s">
        <v>141</v>
      </c>
      <c r="K147" t="s">
        <v>142</v>
      </c>
      <c r="S147" t="s">
        <v>139</v>
      </c>
      <c r="T147" t="s">
        <v>140</v>
      </c>
      <c r="U147" t="s">
        <v>141</v>
      </c>
      <c r="V147" t="s">
        <v>142</v>
      </c>
    </row>
    <row r="148" spans="6:22">
      <c r="G148">
        <v>16.5624</v>
      </c>
      <c r="H148">
        <f>(G148-14.954)/-3.1843</f>
        <v>-0.50510316239047814</v>
      </c>
      <c r="I148">
        <f>10^H148</f>
        <v>0.31253368858487246</v>
      </c>
      <c r="R148">
        <v>14.1418</v>
      </c>
      <c r="S148">
        <f>(R148-14.15)/-2.7475</f>
        <v>2.9845313921748606E-3</v>
      </c>
      <c r="T148">
        <f>10^S148</f>
        <v>1.0068958048140229</v>
      </c>
    </row>
    <row r="149" spans="6:22">
      <c r="F149" t="s">
        <v>163</v>
      </c>
      <c r="G149">
        <v>16.490600000000001</v>
      </c>
      <c r="H149">
        <f>(G149-14.954)/-3.1843</f>
        <v>-0.48255503564362656</v>
      </c>
      <c r="I149">
        <f>10^H149</f>
        <v>0.32918873449372554</v>
      </c>
      <c r="Q149" t="s">
        <v>166</v>
      </c>
      <c r="R149">
        <v>14.373200000000001</v>
      </c>
      <c r="S149">
        <f>(R149-14.15)/-2.7475</f>
        <v>-8.1237488626023757E-2</v>
      </c>
      <c r="T149">
        <f>10^S149</f>
        <v>0.82939709782441662</v>
      </c>
    </row>
    <row r="150" spans="6:22">
      <c r="G150">
        <v>16.543500000000002</v>
      </c>
      <c r="H150">
        <f>(G150-14.954)/-3.1843</f>
        <v>-0.49916779197939926</v>
      </c>
      <c r="I150">
        <f>10^H150</f>
        <v>0.31683431203530715</v>
      </c>
      <c r="R150">
        <v>14.348100000000001</v>
      </c>
      <c r="S150">
        <f>(R150-14.15)/-2.7475</f>
        <v>-7.2101910828025542E-2</v>
      </c>
      <c r="T150">
        <f>10^S150</f>
        <v>0.84702862847488725</v>
      </c>
    </row>
    <row r="152" spans="6:22">
      <c r="R152" t="s">
        <v>40</v>
      </c>
      <c r="S152" t="s">
        <v>138</v>
      </c>
    </row>
    <row r="153" spans="6:22">
      <c r="S153" t="s">
        <v>139</v>
      </c>
      <c r="T153" t="s">
        <v>140</v>
      </c>
      <c r="U153" t="s">
        <v>141</v>
      </c>
      <c r="V153" t="s">
        <v>142</v>
      </c>
    </row>
    <row r="154" spans="6:22">
      <c r="R154">
        <v>17.074999999999999</v>
      </c>
      <c r="S154">
        <f>(R154-14.954)/-3.1843</f>
        <v>-0.66608045724334974</v>
      </c>
      <c r="T154">
        <f>10^S154</f>
        <v>0.21573447032062834</v>
      </c>
    </row>
    <row r="155" spans="6:22">
      <c r="Q155" t="s">
        <v>166</v>
      </c>
      <c r="R155">
        <v>17.438600000000001</v>
      </c>
      <c r="S155">
        <f>(R155-14.954)/-3.1843</f>
        <v>-0.78026567848506745</v>
      </c>
      <c r="T155">
        <f>10^S155</f>
        <v>0.16585719700701396</v>
      </c>
    </row>
    <row r="156" spans="6:22">
      <c r="R156">
        <v>17.623999999999999</v>
      </c>
      <c r="S156">
        <f>(R156-14.954)/-3.1843</f>
        <v>-0.83848883585089284</v>
      </c>
      <c r="T156">
        <f>10^S156</f>
        <v>0.14504780603997608</v>
      </c>
    </row>
    <row r="158" spans="6:22">
      <c r="R158" t="s">
        <v>37</v>
      </c>
      <c r="S158" t="s">
        <v>136</v>
      </c>
    </row>
    <row r="159" spans="6:22">
      <c r="S159" t="s">
        <v>139</v>
      </c>
      <c r="T159" t="s">
        <v>140</v>
      </c>
      <c r="U159" t="s">
        <v>141</v>
      </c>
      <c r="V159" t="s">
        <v>142</v>
      </c>
    </row>
    <row r="160" spans="6:22">
      <c r="R160">
        <v>15.134499999999999</v>
      </c>
      <c r="S160">
        <f>(R160-14.15)/-2.7475</f>
        <v>-0.35832575068243816</v>
      </c>
      <c r="T160">
        <f>10^S160</f>
        <v>0.438201892968269</v>
      </c>
    </row>
    <row r="161" spans="17:22">
      <c r="Q161" t="s">
        <v>167</v>
      </c>
      <c r="R161">
        <v>15.098699999999999</v>
      </c>
      <c r="S161">
        <f>(R161-14.15)/-2.7475</f>
        <v>-0.34529572338489489</v>
      </c>
      <c r="T161">
        <f>10^S161</f>
        <v>0.45154836762471839</v>
      </c>
    </row>
    <row r="162" spans="17:22">
      <c r="R162">
        <v>14.864800000000001</v>
      </c>
      <c r="S162">
        <f>(R162-14.15)/-2.7475</f>
        <v>-0.26016378525932676</v>
      </c>
      <c r="T162">
        <f>10^S162</f>
        <v>0.54933366485928614</v>
      </c>
    </row>
    <row r="164" spans="17:22">
      <c r="R164" t="s">
        <v>40</v>
      </c>
      <c r="S164" t="s">
        <v>138</v>
      </c>
    </row>
    <row r="165" spans="17:22">
      <c r="S165" t="s">
        <v>139</v>
      </c>
      <c r="T165" t="s">
        <v>140</v>
      </c>
      <c r="U165" t="s">
        <v>141</v>
      </c>
      <c r="V165" t="s">
        <v>142</v>
      </c>
    </row>
    <row r="166" spans="17:22">
      <c r="R166">
        <v>15.4521</v>
      </c>
      <c r="S166">
        <f>(R166-14.954)/-3.1843</f>
        <v>-0.15642370379675255</v>
      </c>
      <c r="T166">
        <f>10^S166</f>
        <v>0.69755153092491995</v>
      </c>
    </row>
    <row r="167" spans="17:22">
      <c r="Q167" t="s">
        <v>167</v>
      </c>
      <c r="R167">
        <v>15.2753</v>
      </c>
      <c r="S167">
        <f>(R167-14.954)/-3.1843</f>
        <v>-0.10090129698834879</v>
      </c>
      <c r="T167">
        <f>10^S167</f>
        <v>0.79268146437776532</v>
      </c>
    </row>
    <row r="168" spans="17:22">
      <c r="R168">
        <v>15.3163</v>
      </c>
      <c r="S168">
        <f>(R168-14.954)/-3.1843</f>
        <v>-0.11377696825047873</v>
      </c>
      <c r="T168">
        <f>10^S168</f>
        <v>0.76952552834247046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Disk 1 11182012.csv</vt:lpstr>
    </vt:vector>
  </TitlesOfParts>
  <Company>Dartmouth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Quoc Nguyen</dc:creator>
  <cp:lastModifiedBy>Paula Sundstrom</cp:lastModifiedBy>
  <dcterms:created xsi:type="dcterms:W3CDTF">2012-11-19T05:53:23Z</dcterms:created>
  <dcterms:modified xsi:type="dcterms:W3CDTF">2018-01-12T22:44:17Z</dcterms:modified>
</cp:coreProperties>
</file>